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240" yWindow="-75" windowWidth="17400" windowHeight="11430" tabRatio="955" activeTab="3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44525" fullPrecision="0"/>
</workbook>
</file>

<file path=xl/calcChain.xml><?xml version="1.0" encoding="utf-8"?>
<calcChain xmlns="http://schemas.openxmlformats.org/spreadsheetml/2006/main">
  <c r="E74" i="46" l="1"/>
  <c r="E79" i="46" s="1"/>
  <c r="E67" i="46"/>
  <c r="E73" i="46" s="1"/>
  <c r="E55" i="46"/>
  <c r="E58" i="46" s="1"/>
  <c r="E48" i="46"/>
  <c r="E53" i="46" s="1"/>
  <c r="E34" i="46"/>
  <c r="E29" i="46"/>
  <c r="E15" i="46"/>
  <c r="E11" i="46"/>
  <c r="E65" i="46"/>
  <c r="AD31" i="49"/>
  <c r="AB31" i="49"/>
  <c r="AA31" i="49"/>
  <c r="Z31" i="49"/>
  <c r="Y31" i="49"/>
  <c r="W31" i="49"/>
  <c r="U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AE30" i="49"/>
  <c r="AC30" i="49"/>
  <c r="X30" i="49"/>
  <c r="V30" i="49"/>
  <c r="R30" i="49"/>
  <c r="AE29" i="49"/>
  <c r="AC29" i="49"/>
  <c r="X29" i="49"/>
  <c r="V29" i="49"/>
  <c r="R29" i="49"/>
  <c r="AE28" i="49"/>
  <c r="AC28" i="49"/>
  <c r="X28" i="49"/>
  <c r="V28" i="49"/>
  <c r="R28" i="49"/>
  <c r="AE27" i="49"/>
  <c r="AC27" i="49"/>
  <c r="X27" i="49"/>
  <c r="V27" i="49"/>
  <c r="R27" i="49"/>
  <c r="AE26" i="49"/>
  <c r="AC26" i="49"/>
  <c r="X26" i="49"/>
  <c r="V26" i="49"/>
  <c r="R26" i="49"/>
  <c r="AE25" i="49"/>
  <c r="AC25" i="49"/>
  <c r="X25" i="49"/>
  <c r="V25" i="49"/>
  <c r="R25" i="49"/>
  <c r="AE24" i="49"/>
  <c r="AC24" i="49"/>
  <c r="X24" i="49"/>
  <c r="V24" i="49"/>
  <c r="R24" i="49"/>
  <c r="AE23" i="49"/>
  <c r="AC23" i="49"/>
  <c r="X23" i="49"/>
  <c r="V23" i="49"/>
  <c r="R23" i="49"/>
  <c r="AE22" i="49"/>
  <c r="AC22" i="49"/>
  <c r="X22" i="49"/>
  <c r="V22" i="49"/>
  <c r="R22" i="49"/>
  <c r="AE21" i="49"/>
  <c r="AC21" i="49"/>
  <c r="X21" i="49"/>
  <c r="V21" i="49"/>
  <c r="R21" i="49"/>
  <c r="AE20" i="49"/>
  <c r="AC20" i="49"/>
  <c r="X20" i="49"/>
  <c r="V20" i="49"/>
  <c r="R20" i="49"/>
  <c r="AE19" i="49"/>
  <c r="AC19" i="49"/>
  <c r="X19" i="49"/>
  <c r="V19" i="49"/>
  <c r="R19" i="49"/>
  <c r="AE18" i="49"/>
  <c r="AC18" i="49"/>
  <c r="X18" i="49"/>
  <c r="V18" i="49"/>
  <c r="R18" i="49"/>
  <c r="AE17" i="49"/>
  <c r="AC17" i="49"/>
  <c r="X17" i="49"/>
  <c r="V17" i="49"/>
  <c r="R17" i="49"/>
  <c r="AE16" i="49"/>
  <c r="AC16" i="49"/>
  <c r="X16" i="49"/>
  <c r="V16" i="49"/>
  <c r="R16" i="49"/>
  <c r="AE15" i="49"/>
  <c r="AC15" i="49"/>
  <c r="X15" i="49"/>
  <c r="V15" i="49"/>
  <c r="R15" i="49"/>
  <c r="AE14" i="49"/>
  <c r="AC14" i="49"/>
  <c r="X14" i="49"/>
  <c r="V14" i="49"/>
  <c r="R14" i="49"/>
  <c r="AE13" i="49"/>
  <c r="AC13" i="49"/>
  <c r="X13" i="49"/>
  <c r="V13" i="49"/>
  <c r="R13" i="49"/>
  <c r="AE12" i="49"/>
  <c r="AC12" i="49"/>
  <c r="X12" i="49"/>
  <c r="V12" i="49"/>
  <c r="R12" i="49"/>
  <c r="AE11" i="49"/>
  <c r="AC11" i="49"/>
  <c r="X11" i="49"/>
  <c r="V11" i="49"/>
  <c r="R11" i="49"/>
  <c r="AE10" i="49"/>
  <c r="AC10" i="49"/>
  <c r="X10" i="49"/>
  <c r="V10" i="49"/>
  <c r="R10" i="49"/>
  <c r="AE9" i="49"/>
  <c r="AC9" i="49"/>
  <c r="X9" i="49"/>
  <c r="V9" i="49"/>
  <c r="R9" i="49"/>
  <c r="AE8" i="49"/>
  <c r="AC8" i="49"/>
  <c r="X8" i="49"/>
  <c r="V8" i="49"/>
  <c r="R8" i="49"/>
  <c r="F27" i="45"/>
  <c r="E27" i="45"/>
  <c r="AE31" i="49" l="1"/>
  <c r="AC31" i="49"/>
  <c r="X31" i="49"/>
  <c r="V31" i="49"/>
  <c r="AF21" i="49"/>
  <c r="AF17" i="49"/>
  <c r="AF13" i="49"/>
  <c r="AF30" i="49"/>
  <c r="AF29" i="49"/>
  <c r="AF28" i="49"/>
  <c r="AF27" i="49"/>
  <c r="AF26" i="49"/>
  <c r="AF25" i="49"/>
  <c r="AF24" i="49"/>
  <c r="AF23" i="49"/>
  <c r="AF22" i="49"/>
  <c r="AF20" i="49"/>
  <c r="AF19" i="49"/>
  <c r="AF18" i="49"/>
  <c r="AF16" i="49"/>
  <c r="AF15" i="49"/>
  <c r="AF14" i="49"/>
  <c r="AF12" i="49"/>
  <c r="AF11" i="49"/>
  <c r="AF10" i="49"/>
  <c r="AF9" i="49"/>
  <c r="R31" i="49"/>
  <c r="E43" i="46"/>
  <c r="E23" i="46"/>
  <c r="E81" i="46"/>
  <c r="E60" i="46"/>
  <c r="AF8" i="49"/>
  <c r="D48" i="46"/>
  <c r="D29" i="46"/>
  <c r="F19" i="45"/>
  <c r="E53" i="39"/>
  <c r="F43" i="39"/>
  <c r="F27" i="39"/>
  <c r="E27" i="39"/>
  <c r="E9" i="39"/>
  <c r="D11" i="46"/>
  <c r="D15" i="46"/>
  <c r="D55" i="46"/>
  <c r="D58" i="46" s="1"/>
  <c r="F9" i="45"/>
  <c r="E9" i="45"/>
  <c r="F60" i="45"/>
  <c r="E60" i="45"/>
  <c r="F81" i="45"/>
  <c r="E96" i="45"/>
  <c r="F96" i="45"/>
  <c r="AF31" i="49" l="1"/>
  <c r="E44" i="46"/>
  <c r="E82" i="46" s="1"/>
  <c r="E85" i="46" s="1"/>
  <c r="F9" i="39"/>
  <c r="F17" i="39" s="1"/>
  <c r="F53" i="39"/>
  <c r="F52" i="39" s="1"/>
  <c r="F58" i="39" s="1"/>
  <c r="F70" i="39"/>
  <c r="F84" i="45"/>
  <c r="F90" i="45" s="1"/>
  <c r="F66" i="45"/>
  <c r="F48" i="45"/>
  <c r="F22" i="45"/>
  <c r="F41" i="45" s="1"/>
  <c r="F72" i="45"/>
  <c r="E66" i="45"/>
  <c r="E62" i="45"/>
  <c r="F62" i="45"/>
  <c r="F44" i="45"/>
  <c r="D74" i="46"/>
  <c r="D79" i="46" s="1"/>
  <c r="D65" i="46"/>
  <c r="F30" i="39"/>
  <c r="E17" i="39"/>
  <c r="D34" i="46"/>
  <c r="D43" i="46" s="1"/>
  <c r="F37" i="39"/>
  <c r="D67" i="46"/>
  <c r="D73" i="46" s="1"/>
  <c r="D53" i="46"/>
  <c r="D60" i="46" s="1"/>
  <c r="D23" i="46"/>
  <c r="E43" i="39"/>
  <c r="E84" i="45"/>
  <c r="E90" i="45" s="1"/>
  <c r="E72" i="45"/>
  <c r="E48" i="45"/>
  <c r="E44" i="45"/>
  <c r="E30" i="39"/>
  <c r="E81" i="45"/>
  <c r="E22" i="45"/>
  <c r="E41" i="45" s="1"/>
  <c r="E52" i="39"/>
  <c r="E58" i="39" s="1"/>
  <c r="E70" i="39"/>
  <c r="E37" i="39"/>
  <c r="E19" i="45"/>
  <c r="F54" i="45" l="1"/>
  <c r="F56" i="45" s="1"/>
  <c r="D81" i="46"/>
  <c r="F48" i="39"/>
  <c r="F60" i="39" s="1"/>
  <c r="D44" i="46"/>
  <c r="E76" i="45"/>
  <c r="E91" i="45" s="1"/>
  <c r="F76" i="45"/>
  <c r="F91" i="45" s="1"/>
  <c r="E48" i="39"/>
  <c r="E60" i="39" s="1"/>
  <c r="E54" i="45"/>
  <c r="E56" i="45" s="1"/>
  <c r="D82" i="46" l="1"/>
  <c r="D85" i="46" s="1"/>
  <c r="F98" i="45"/>
  <c r="E98" i="45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<sst xmlns="http://schemas.openxmlformats.org/spreadsheetml/2006/main" count="467" uniqueCount="298">
  <si>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</si>
  <si>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</si>
  <si>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</si>
  <si>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</si>
  <si>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</si>
  <si>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</si>
  <si>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</si>
  <si>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</si>
  <si>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</si>
  <si>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</si>
  <si>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</si>
  <si>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</si>
  <si>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</si>
  <si>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</si>
  <si>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</si>
  <si>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</si>
  <si>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</si>
  <si>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</si>
  <si>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</si>
  <si>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</si>
  <si>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</si>
  <si>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</si>
  <si>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</si>
  <si>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</si>
  <si>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</si>
  <si>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</si>
  <si>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</si>
  <si>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</si>
  <si>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</si>
  <si>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</si>
  <si>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</si>
  <si>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</si>
  <si>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</si>
  <si>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</si>
  <si>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</si>
  <si>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</si>
  <si>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</si>
  <si>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</si>
  <si>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</si>
  <si>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</si>
  <si>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</si>
  <si>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</si>
  <si>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</si>
  <si>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</si>
  <si>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</si>
  <si>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</si>
  <si>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</si>
  <si>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</si>
  <si>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</si>
  <si>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</si>
  <si>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</si>
  <si>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</si>
  <si>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</si>
  <si>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</si>
  <si>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</si>
  <si>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</si>
  <si>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</si>
  <si>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</si>
  <si>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</si>
  <si>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</si>
  <si>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</si>
  <si>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</si>
  <si>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</si>
  <si>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</si>
  <si>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</si>
  <si>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</si>
  <si>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</si>
  <si>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</si>
  <si>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</si>
  <si>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</si>
  <si>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</si>
  <si>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</si>
  <si>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</si>
  <si>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</si>
  <si>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</si>
  <si>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</si>
  <si>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</si>
  <si>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</si>
  <si>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</si>
  <si>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</si>
  <si>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</si>
  <si>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</si>
  <si>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</si>
  <si>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</si>
  <si>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</si>
  <si>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</si>
  <si>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</si>
  <si>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</si>
  <si>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</si>
  <si>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</si>
  <si>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</si>
  <si>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</si>
  <si>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</si>
  <si>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</si>
  <si>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</si>
  <si>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</si>
  <si>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</si>
  <si>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</si>
  <si>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</si>
  <si>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</si>
  <si>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</si>
  <si>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</si>
  <si>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</si>
  <si>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</si>
  <si>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</si>
  <si>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</si>
  <si>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</si>
  <si>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</si>
  <si>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</si>
  <si>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</si>
  <si>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</si>
  <si>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</si>
  <si>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</si>
  <si>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</si>
  <si>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</si>
  <si>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</si>
  <si>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</si>
  <si>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</si>
  <si>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</si>
  <si>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</si>
  <si>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</si>
  <si>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</si>
  <si>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</si>
  <si>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</si>
  <si>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</si>
  <si>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</si>
  <si>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</si>
  <si>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</si>
  <si>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</si>
  <si>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</si>
  <si>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</si>
  <si>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</si>
  <si>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</si>
  <si>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</si>
  <si>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</si>
  <si>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</si>
  <si>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</si>
  <si>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</si>
  <si>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</si>
  <si>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</si>
  <si>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</si>
  <si>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</si>
  <si>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</si>
  <si>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</si>
  <si>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</si>
  <si>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</si>
  <si>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</si>
  <si>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</si>
  <si>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</si>
  <si>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</si>
  <si>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</si>
  <si>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</si>
  <si>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</si>
  <si>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</si>
  <si>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</si>
  <si>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</si>
  <si>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</si>
  <si>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</si>
  <si>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</si>
  <si>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</si>
  <si>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</si>
  <si>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</si>
  <si>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</si>
  <si>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</si>
  <si>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</si>
  <si>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</si>
  <si>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</si>
  <si>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</si>
  <si>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</si>
  <si>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</si>
  <si>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</si>
  <si>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</si>
  <si>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</si>
  <si>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</si>
  <si>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</si>
  <si>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</si>
  <si>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</si>
  <si>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</si>
  <si>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</si>
  <si>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</si>
  <si>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</si>
  <si>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</si>
  <si>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</si>
  <si>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</si>
  <si>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</si>
  <si>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</si>
  <si>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</si>
  <si>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</si>
  <si>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</si>
  <si>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</si>
  <si>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</si>
  <si>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</si>
  <si>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</si>
  <si>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</si>
  <si>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</si>
  <si>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</si>
  <si>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</si>
  <si>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</si>
  <si>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</si>
  <si>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</si>
  <si>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</si>
  <si>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</si>
  <si>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</si>
  <si>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</si>
  <si>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</si>
  <si>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</si>
  <si>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</si>
  <si>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</si>
  <si>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</si>
  <si>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</si>
  <si>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</si>
  <si>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</si>
  <si>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</si>
  <si>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</si>
  <si>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</si>
  <si>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</si>
  <si>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</si>
  <si>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</si>
  <si>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</si>
  <si>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</si>
  <si>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</si>
  <si>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</si>
  <si>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</si>
  <si>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</si>
  <si>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</si>
  <si>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</si>
  <si>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</si>
  <si>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</si>
  <si>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</si>
  <si>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</si>
  <si>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</si>
  <si>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</si>
  <si>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</si>
  <si>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</si>
  <si>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</si>
  <si>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</si>
  <si>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</si>
  <si>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</si>
  <si>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</si>
  <si>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</si>
  <si>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</si>
  <si>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</si>
  <si>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</si>
  <si>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</si>
  <si>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</si>
  <si>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</si>
  <si>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</si>
  <si>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</si>
  <si>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</si>
  <si>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</si>
  <si>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</si>
  <si>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</si>
  <si>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</si>
  <si>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</si>
  <si>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</si>
  <si>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</si>
  <si>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</si>
  <si>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</si>
  <si>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</si>
  <si>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</si>
  <si>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</si>
  <si>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</si>
  <si>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</si>
  <si>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</si>
  <si>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</si>
  <si>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</si>
  <si>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</si>
  <si>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</si>
  <si>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</si>
  <si>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</si>
  <si>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</si>
  <si>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</si>
  <si>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</si>
  <si>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</si>
  <si>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</si>
  <si>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</si>
  <si>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</si>
  <si>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</si>
  <si>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</si>
  <si>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</si>
  <si>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</si>
  <si>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</si>
  <si>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</si>
  <si>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</si>
  <si>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</si>
  <si>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</si>
  <si>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</si>
  <si>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</si>
  <si>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</si>
  <si>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</si>
  <si>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</si>
  <si>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</si>
  <si>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</si>
  <si>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</si>
  <si>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</si>
  <si>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</si>
  <si>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2018</t>
  </si>
  <si>
    <t>Comune di 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</si>
</sst>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2]\ * #,##0.00_-;\-[$€-2]\ * #,##0.00_-;_-[$€-2]\ * &quot;-&quot;??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8" fillId="0" borderId="19" xfId="5" applyFont="1" applyFill="1" applyBorder="1" applyAlignment="1">
      <alignment horizontal="center" vertical="center" wrapText="1"/>
    </xf>
    <xf numFmtId="0" fontId="19" fillId="0" borderId="21" xfId="5" applyFont="1" applyFill="1" applyBorder="1" applyAlignment="1">
      <alignment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0" fillId="0" borderId="19" xfId="5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04"/>
  <sheetViews>
    <sheetView showZeros="0" zoomScale="70" zoomScaleNormal="70" workbookViewId="0">
      <pane xSplit="6" ySplit="1" topLeftCell="G47" activePane="bottomRight" state="frozen"/>
      <selection activeCell="S12" sqref="S12"/>
      <selection pane="topRight" activeCell="S12" sqref="S12"/>
      <selection pane="bottomLeft" activeCell="S12" sqref="S12"/>
      <selection pane="bottomRight" activeCell="F7" sqref="F7"/>
    </sheetView>
  </sheetViews>
  <sheetFormatPr defaultRowHeight="12.75" x14ac:dyDescent="0.2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 x14ac:dyDescent="0.2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 x14ac:dyDescent="0.2">
      <c r="B2" s="97"/>
      <c r="G2" s="45"/>
    </row>
    <row r="3" spans="1:7" ht="21" customHeight="1" x14ac:dyDescent="0.35">
      <c r="A3" s="157" t="s">
        <v>8</v>
      </c>
      <c r="B3" s="157"/>
      <c r="C3" s="157"/>
      <c r="D3" s="157"/>
      <c r="E3" s="157"/>
      <c r="F3" s="157"/>
    </row>
    <row r="4" spans="1:7" ht="5.0999999999999996" customHeight="1" x14ac:dyDescent="0.2">
      <c r="B4" s="97"/>
    </row>
    <row r="5" spans="1:7" ht="12.75" customHeight="1" x14ac:dyDescent="0.25">
      <c r="A5" s="98"/>
      <c r="B5" s="18"/>
      <c r="C5" s="19"/>
      <c r="D5" s="153" t="s">
        <v>9</v>
      </c>
      <c r="E5" s="155">
        <v>43465</v>
      </c>
      <c r="F5" s="155">
        <v>43100</v>
      </c>
    </row>
    <row r="6" spans="1:7" ht="15" x14ac:dyDescent="0.25">
      <c r="A6" s="99"/>
      <c r="B6" s="6"/>
      <c r="C6" s="7"/>
      <c r="D6" s="154"/>
      <c r="E6" s="156"/>
      <c r="F6" s="156"/>
    </row>
    <row r="7" spans="1:7" ht="30" x14ac:dyDescent="0.25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 x14ac:dyDescent="0.25">
      <c r="A8" s="103"/>
      <c r="B8" s="96"/>
      <c r="C8" s="3"/>
      <c r="D8" s="104"/>
      <c r="E8" s="105"/>
      <c r="F8" s="106"/>
    </row>
    <row r="9" spans="1:7" ht="15" x14ac:dyDescent="0.2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 x14ac:dyDescent="0.25">
      <c r="A10" s="103"/>
      <c r="B10" s="96"/>
      <c r="C10" s="3"/>
      <c r="D10" s="109" t="s">
        <v>12</v>
      </c>
      <c r="E10" s="110"/>
      <c r="F10" s="20"/>
    </row>
    <row r="11" spans="1:7" ht="15" x14ac:dyDescent="0.25">
      <c r="A11" s="103" t="s">
        <v>0</v>
      </c>
      <c r="B11" s="96"/>
      <c r="C11" s="3"/>
      <c r="D11" s="21" t="s">
        <v>13</v>
      </c>
      <c r="E11" s="111"/>
      <c r="F11" s="11"/>
    </row>
    <row r="12" spans="1:7" ht="15" x14ac:dyDescent="0.2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 x14ac:dyDescent="0.2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 x14ac:dyDescent="0.2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 x14ac:dyDescent="0.2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 x14ac:dyDescent="0.2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 x14ac:dyDescent="0.25">
      <c r="A17" s="103"/>
      <c r="B17" s="96">
        <v>6</v>
      </c>
      <c r="C17" s="3"/>
      <c r="D17" s="22" t="s">
        <v>19</v>
      </c>
      <c r="E17" s="112">
        <v>0</v>
      </c>
      <c r="F17" s="113">
        <v>0</v>
      </c>
    </row>
    <row r="18" spans="1:6" ht="15" x14ac:dyDescent="0.25">
      <c r="A18" s="103"/>
      <c r="B18" s="96">
        <v>9</v>
      </c>
      <c r="C18" s="3"/>
      <c r="D18" s="23" t="s">
        <v>20</v>
      </c>
      <c r="E18" s="114">
        <v>24082.57</v>
      </c>
      <c r="F18" s="115">
        <v>33980.76</v>
      </c>
    </row>
    <row r="19" spans="1:6" ht="15" x14ac:dyDescent="0.25">
      <c r="A19" s="103"/>
      <c r="B19" s="96"/>
      <c r="C19" s="3"/>
      <c r="D19" s="24" t="s">
        <v>21</v>
      </c>
      <c r="E19" s="108">
        <f>SUM(E12:E18)</f>
        <v>24082.57</v>
      </c>
      <c r="F19" s="15">
        <f>SUM(F12:F18)</f>
        <v>33980.76</v>
      </c>
    </row>
    <row r="20" spans="1:6" ht="15" x14ac:dyDescent="0.25">
      <c r="A20" s="103"/>
      <c r="B20" s="96"/>
      <c r="C20" s="3"/>
      <c r="D20" s="104"/>
      <c r="E20" s="110"/>
      <c r="F20" s="20"/>
    </row>
    <row r="21" spans="1:6" ht="15" x14ac:dyDescent="0.25">
      <c r="A21" s="116"/>
      <c r="B21" s="117"/>
      <c r="C21" s="118"/>
      <c r="D21" s="119" t="s">
        <v>216</v>
      </c>
      <c r="E21" s="111"/>
      <c r="F21" s="11"/>
    </row>
    <row r="22" spans="1:6" ht="15" x14ac:dyDescent="0.25">
      <c r="A22" s="116" t="s">
        <v>22</v>
      </c>
      <c r="B22" s="120">
        <v>1</v>
      </c>
      <c r="C22" s="118"/>
      <c r="D22" s="23" t="s">
        <v>23</v>
      </c>
      <c r="E22" s="111">
        <f>SUM(E23:E26)</f>
        <v>4486916.3899999997</v>
      </c>
      <c r="F22" s="11">
        <f>SUM(F23:F26)</f>
        <v>4505476.1900000004</v>
      </c>
    </row>
    <row r="23" spans="1:6" ht="15" x14ac:dyDescent="0.2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 x14ac:dyDescent="0.2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 x14ac:dyDescent="0.25">
      <c r="A25" s="116"/>
      <c r="B25" s="121" t="s">
        <v>28</v>
      </c>
      <c r="C25" s="118"/>
      <c r="D25" s="23" t="s">
        <v>29</v>
      </c>
      <c r="E25" s="112">
        <v>4242281.54</v>
      </c>
      <c r="F25" s="113">
        <v>4250160.75</v>
      </c>
    </row>
    <row r="26" spans="1:6" ht="15" x14ac:dyDescent="0.25">
      <c r="A26" s="116"/>
      <c r="B26" s="121" t="s">
        <v>30</v>
      </c>
      <c r="C26" s="118"/>
      <c r="D26" s="23" t="s">
        <v>31</v>
      </c>
      <c r="E26" s="112">
        <v>244634.85</v>
      </c>
      <c r="F26" s="113">
        <v>255315.44</v>
      </c>
    </row>
    <row r="27" spans="1:6" ht="15" x14ac:dyDescent="0.2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4766225.24</v>
      </c>
      <c r="F27" s="111">
        <f>F28+F30+F32+F34+F35+F36+F37+F38+F39</f>
        <v>4872260.78</v>
      </c>
    </row>
    <row r="28" spans="1:6" ht="15" x14ac:dyDescent="0.25">
      <c r="A28" s="116"/>
      <c r="B28" s="121" t="s">
        <v>33</v>
      </c>
      <c r="C28" s="118"/>
      <c r="D28" s="23" t="s">
        <v>34</v>
      </c>
      <c r="E28" s="112">
        <v>73704.63</v>
      </c>
      <c r="F28" s="113">
        <v>44728.47</v>
      </c>
    </row>
    <row r="29" spans="1:6" ht="15" x14ac:dyDescent="0.2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 x14ac:dyDescent="0.25">
      <c r="A30" s="116"/>
      <c r="B30" s="121" t="s">
        <v>36</v>
      </c>
      <c r="C30" s="118"/>
      <c r="D30" s="23" t="s">
        <v>27</v>
      </c>
      <c r="E30" s="112">
        <v>4400834.41</v>
      </c>
      <c r="F30" s="113">
        <v>4516953.9000000004</v>
      </c>
    </row>
    <row r="31" spans="1:6" ht="15" x14ac:dyDescent="0.2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 x14ac:dyDescent="0.25">
      <c r="A32" s="116"/>
      <c r="B32" s="121" t="s">
        <v>37</v>
      </c>
      <c r="C32" s="118"/>
      <c r="D32" s="23" t="s">
        <v>38</v>
      </c>
      <c r="E32" s="112">
        <v>26.5</v>
      </c>
      <c r="F32" s="113">
        <v>46.45</v>
      </c>
    </row>
    <row r="33" spans="1:6" ht="15" x14ac:dyDescent="0.2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 x14ac:dyDescent="0.25">
      <c r="A34" s="116"/>
      <c r="B34" s="121" t="s">
        <v>39</v>
      </c>
      <c r="C34" s="118"/>
      <c r="D34" s="23" t="s">
        <v>40</v>
      </c>
      <c r="E34" s="112">
        <v>180568.53</v>
      </c>
      <c r="F34" s="113">
        <v>188566.26</v>
      </c>
    </row>
    <row r="35" spans="1:6" ht="15" x14ac:dyDescent="0.25">
      <c r="A35" s="123"/>
      <c r="B35" s="121" t="s">
        <v>41</v>
      </c>
      <c r="C35" s="118"/>
      <c r="D35" s="23" t="s">
        <v>42</v>
      </c>
      <c r="E35" s="112">
        <v>61642.95</v>
      </c>
      <c r="F35" s="113">
        <v>68859.95</v>
      </c>
    </row>
    <row r="36" spans="1:6" ht="15" x14ac:dyDescent="0.25">
      <c r="A36" s="123"/>
      <c r="B36" s="121" t="s">
        <v>43</v>
      </c>
      <c r="C36" s="118"/>
      <c r="D36" s="23" t="s">
        <v>44</v>
      </c>
      <c r="E36" s="112">
        <v>2981.11</v>
      </c>
      <c r="F36" s="113">
        <v>6419.25</v>
      </c>
    </row>
    <row r="37" spans="1:6" ht="15" x14ac:dyDescent="0.25">
      <c r="A37" s="123"/>
      <c r="B37" s="121" t="s">
        <v>45</v>
      </c>
      <c r="C37" s="118"/>
      <c r="D37" s="23" t="s">
        <v>46</v>
      </c>
      <c r="E37" s="112">
        <v>1317.07</v>
      </c>
      <c r="F37" s="113">
        <v>1536.46</v>
      </c>
    </row>
    <row r="38" spans="1:6" ht="15" x14ac:dyDescent="0.2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 x14ac:dyDescent="0.25">
      <c r="A39" s="123"/>
      <c r="B39" s="124" t="s">
        <v>48</v>
      </c>
      <c r="C39" s="118"/>
      <c r="D39" s="23" t="s">
        <v>49</v>
      </c>
      <c r="E39" s="112">
        <v>45150.04</v>
      </c>
      <c r="F39" s="113">
        <v>45150.04</v>
      </c>
    </row>
    <row r="40" spans="1:6" ht="15" x14ac:dyDescent="0.25">
      <c r="A40" s="116"/>
      <c r="B40" s="120">
        <v>3</v>
      </c>
      <c r="C40" s="118"/>
      <c r="D40" s="23" t="s">
        <v>19</v>
      </c>
      <c r="E40" s="114">
        <v>124845.74</v>
      </c>
      <c r="F40" s="115">
        <v>83044.460000000006</v>
      </c>
    </row>
    <row r="41" spans="1:6" ht="15" x14ac:dyDescent="0.25">
      <c r="A41" s="116"/>
      <c r="B41" s="117"/>
      <c r="C41" s="118"/>
      <c r="D41" s="24" t="s">
        <v>50</v>
      </c>
      <c r="E41" s="108">
        <f>E22+E27+E40</f>
        <v>9377987.3699999992</v>
      </c>
      <c r="F41" s="15">
        <f>F22+F27+F40</f>
        <v>9460781.4299999997</v>
      </c>
    </row>
    <row r="42" spans="1:6" ht="15" x14ac:dyDescent="0.25">
      <c r="A42" s="116"/>
      <c r="B42" s="117"/>
      <c r="C42" s="118"/>
      <c r="D42" s="23"/>
      <c r="E42" s="125"/>
      <c r="F42" s="20"/>
    </row>
    <row r="43" spans="1:6" ht="15" x14ac:dyDescent="0.25">
      <c r="A43" s="103" t="s">
        <v>51</v>
      </c>
      <c r="B43" s="96"/>
      <c r="C43" s="3"/>
      <c r="D43" s="119" t="s">
        <v>218</v>
      </c>
      <c r="E43" s="125"/>
      <c r="F43" s="11"/>
    </row>
    <row r="44" spans="1:6" ht="15" x14ac:dyDescent="0.25">
      <c r="A44" s="103"/>
      <c r="B44" s="96">
        <v>1</v>
      </c>
      <c r="C44" s="3"/>
      <c r="D44" s="23" t="s">
        <v>52</v>
      </c>
      <c r="E44" s="125">
        <f>SUM(E45:E47)</f>
        <v>288876</v>
      </c>
      <c r="F44" s="11">
        <f>SUM(F45:F47)</f>
        <v>288876</v>
      </c>
    </row>
    <row r="45" spans="1:6" ht="15" x14ac:dyDescent="0.25">
      <c r="A45" s="103"/>
      <c r="B45" s="96"/>
      <c r="C45" s="3" t="s">
        <v>1</v>
      </c>
      <c r="D45" s="25" t="s">
        <v>53</v>
      </c>
      <c r="E45" s="126">
        <v>0</v>
      </c>
      <c r="F45" s="113">
        <v>0</v>
      </c>
    </row>
    <row r="46" spans="1:6" ht="15" x14ac:dyDescent="0.2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 x14ac:dyDescent="0.25">
      <c r="A47" s="103"/>
      <c r="B47" s="96"/>
      <c r="C47" s="3" t="s">
        <v>3</v>
      </c>
      <c r="D47" s="122" t="s">
        <v>55</v>
      </c>
      <c r="E47" s="126">
        <v>288876</v>
      </c>
      <c r="F47" s="113">
        <v>288876</v>
      </c>
    </row>
    <row r="48" spans="1:6" ht="15" x14ac:dyDescent="0.2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 x14ac:dyDescent="0.2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 x14ac:dyDescent="0.2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 x14ac:dyDescent="0.2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 x14ac:dyDescent="0.2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 x14ac:dyDescent="0.2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 x14ac:dyDescent="0.25">
      <c r="A54" s="103"/>
      <c r="B54" s="96"/>
      <c r="C54" s="3"/>
      <c r="D54" s="24" t="s">
        <v>61</v>
      </c>
      <c r="E54" s="15">
        <f>E44+E48+E53</f>
        <v>288876</v>
      </c>
      <c r="F54" s="17">
        <f>F44+F48+F53</f>
        <v>288876</v>
      </c>
      <c r="G54" s="95"/>
    </row>
    <row r="55" spans="1:7" ht="15" x14ac:dyDescent="0.25">
      <c r="A55" s="103"/>
      <c r="B55" s="96"/>
      <c r="C55" s="3"/>
      <c r="D55" s="24"/>
      <c r="E55" s="127"/>
      <c r="F55" s="128"/>
    </row>
    <row r="56" spans="1:7" ht="15" x14ac:dyDescent="0.25">
      <c r="A56" s="103"/>
      <c r="B56" s="96"/>
      <c r="C56" s="3"/>
      <c r="D56" s="24" t="s">
        <v>62</v>
      </c>
      <c r="E56" s="15">
        <f>E19+E41+E54</f>
        <v>9690945.9399999995</v>
      </c>
      <c r="F56" s="15">
        <f>F19+F41+F54</f>
        <v>9783638.1899999995</v>
      </c>
    </row>
    <row r="57" spans="1:7" ht="15" x14ac:dyDescent="0.25">
      <c r="A57" s="103"/>
      <c r="B57" s="96"/>
      <c r="C57" s="3"/>
      <c r="D57" s="22"/>
      <c r="E57" s="125"/>
      <c r="F57" s="11"/>
    </row>
    <row r="58" spans="1:7" ht="15" x14ac:dyDescent="0.25">
      <c r="A58" s="103"/>
      <c r="B58" s="96"/>
      <c r="C58" s="3"/>
      <c r="D58" s="109" t="s">
        <v>63</v>
      </c>
      <c r="E58" s="125"/>
      <c r="F58" s="11"/>
    </row>
    <row r="59" spans="1:7" ht="15" x14ac:dyDescent="0.2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 x14ac:dyDescent="0.2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 x14ac:dyDescent="0.25">
      <c r="A61" s="103" t="s">
        <v>22</v>
      </c>
      <c r="B61" s="96"/>
      <c r="C61" s="3"/>
      <c r="D61" s="21" t="s">
        <v>219</v>
      </c>
      <c r="E61" s="125"/>
      <c r="F61" s="20"/>
    </row>
    <row r="62" spans="1:7" ht="15" x14ac:dyDescent="0.25">
      <c r="A62" s="103"/>
      <c r="B62" s="96">
        <v>1</v>
      </c>
      <c r="C62" s="3"/>
      <c r="D62" s="22" t="s">
        <v>66</v>
      </c>
      <c r="E62" s="125">
        <f>SUM(E63:E65)</f>
        <v>565334.30000000005</v>
      </c>
      <c r="F62" s="11">
        <f>SUM(F63:F65)</f>
        <v>733688.07</v>
      </c>
    </row>
    <row r="63" spans="1:7" ht="15" x14ac:dyDescent="0.2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 x14ac:dyDescent="0.25">
      <c r="A64" s="103"/>
      <c r="B64" s="96"/>
      <c r="C64" s="3" t="s">
        <v>2</v>
      </c>
      <c r="D64" s="25" t="s">
        <v>68</v>
      </c>
      <c r="E64" s="126">
        <v>565334.30000000005</v>
      </c>
      <c r="F64" s="113">
        <v>733688.07</v>
      </c>
    </row>
    <row r="65" spans="1:6" ht="15" x14ac:dyDescent="0.2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 x14ac:dyDescent="0.25">
      <c r="A66" s="103"/>
      <c r="B66" s="96">
        <v>2</v>
      </c>
      <c r="C66" s="3"/>
      <c r="D66" s="22" t="s">
        <v>70</v>
      </c>
      <c r="E66" s="125">
        <f>SUM(E67:E70)</f>
        <v>36312.94</v>
      </c>
      <c r="F66" s="11">
        <f>SUM(F67:F70)</f>
        <v>22537.73</v>
      </c>
    </row>
    <row r="67" spans="1:6" ht="15" x14ac:dyDescent="0.25">
      <c r="A67" s="103"/>
      <c r="B67" s="96"/>
      <c r="C67" s="3" t="s">
        <v>1</v>
      </c>
      <c r="D67" s="25" t="s">
        <v>71</v>
      </c>
      <c r="E67" s="126">
        <v>36312.94</v>
      </c>
      <c r="F67" s="113">
        <v>22537.73</v>
      </c>
    </row>
    <row r="68" spans="1:6" ht="15" x14ac:dyDescent="0.2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 x14ac:dyDescent="0.25">
      <c r="A69" s="103"/>
      <c r="B69" s="96"/>
      <c r="C69" s="3" t="s">
        <v>3</v>
      </c>
      <c r="D69" s="122" t="s">
        <v>54</v>
      </c>
      <c r="E69" s="126">
        <v>0</v>
      </c>
      <c r="F69" s="113">
        <v>0</v>
      </c>
    </row>
    <row r="70" spans="1:6" ht="15" x14ac:dyDescent="0.25">
      <c r="A70" s="103"/>
      <c r="B70" s="96"/>
      <c r="C70" s="3" t="s">
        <v>5</v>
      </c>
      <c r="D70" s="25" t="s">
        <v>72</v>
      </c>
      <c r="E70" s="126">
        <v>0</v>
      </c>
      <c r="F70" s="113">
        <v>0</v>
      </c>
    </row>
    <row r="71" spans="1:6" ht="15" x14ac:dyDescent="0.25">
      <c r="A71" s="103"/>
      <c r="B71" s="96">
        <v>3</v>
      </c>
      <c r="C71" s="3"/>
      <c r="D71" s="22" t="s">
        <v>73</v>
      </c>
      <c r="E71" s="126">
        <v>443434.97</v>
      </c>
      <c r="F71" s="113">
        <v>248887.5</v>
      </c>
    </row>
    <row r="72" spans="1:6" ht="15" x14ac:dyDescent="0.25">
      <c r="A72" s="103"/>
      <c r="B72" s="96">
        <v>4</v>
      </c>
      <c r="C72" s="3"/>
      <c r="D72" s="23" t="s">
        <v>74</v>
      </c>
      <c r="E72" s="125">
        <f>SUM(E73:E75)</f>
        <v>139122.95000000001</v>
      </c>
      <c r="F72" s="11">
        <f>SUM(F73:F75)</f>
        <v>312846.52</v>
      </c>
    </row>
    <row r="73" spans="1:6" ht="15" x14ac:dyDescent="0.2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 x14ac:dyDescent="0.25">
      <c r="A74" s="103"/>
      <c r="B74" s="96"/>
      <c r="C74" s="3" t="s">
        <v>2</v>
      </c>
      <c r="D74" s="25" t="s">
        <v>76</v>
      </c>
      <c r="E74" s="126">
        <v>44015.48</v>
      </c>
      <c r="F74" s="113">
        <v>65175.5</v>
      </c>
    </row>
    <row r="75" spans="1:6" ht="15" x14ac:dyDescent="0.25">
      <c r="A75" s="103"/>
      <c r="B75" s="96"/>
      <c r="C75" s="3" t="s">
        <v>3</v>
      </c>
      <c r="D75" s="122" t="s">
        <v>77</v>
      </c>
      <c r="E75" s="126">
        <v>95107.47</v>
      </c>
      <c r="F75" s="115">
        <v>247671.02</v>
      </c>
    </row>
    <row r="76" spans="1:6" ht="15" x14ac:dyDescent="0.25">
      <c r="A76" s="103"/>
      <c r="B76" s="96"/>
      <c r="C76" s="3"/>
      <c r="D76" s="24" t="s">
        <v>78</v>
      </c>
      <c r="E76" s="129">
        <f>E62+E66+E71+E72</f>
        <v>1184205.1599999999</v>
      </c>
      <c r="F76" s="15">
        <f>F62+F66+F71+F72</f>
        <v>1317959.82</v>
      </c>
    </row>
    <row r="77" spans="1:6" ht="15" x14ac:dyDescent="0.25">
      <c r="A77" s="103"/>
      <c r="B77" s="96"/>
      <c r="C77" s="3"/>
      <c r="D77" s="24"/>
      <c r="E77" s="125"/>
      <c r="F77" s="20"/>
    </row>
    <row r="78" spans="1:6" ht="15" x14ac:dyDescent="0.25">
      <c r="A78" s="103" t="s">
        <v>32</v>
      </c>
      <c r="B78" s="96"/>
      <c r="C78" s="3"/>
      <c r="D78" s="119" t="s">
        <v>79</v>
      </c>
      <c r="E78" s="125"/>
      <c r="F78" s="11"/>
    </row>
    <row r="79" spans="1:6" ht="15" x14ac:dyDescent="0.2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 x14ac:dyDescent="0.2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 x14ac:dyDescent="0.2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 x14ac:dyDescent="0.25">
      <c r="A82" s="103"/>
      <c r="B82" s="96"/>
      <c r="C82" s="3"/>
      <c r="D82" s="24"/>
      <c r="E82" s="125"/>
      <c r="F82" s="20"/>
    </row>
    <row r="83" spans="1:6" ht="15" customHeight="1" x14ac:dyDescent="0.25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 x14ac:dyDescent="0.25">
      <c r="A84" s="103"/>
      <c r="B84" s="96">
        <v>1</v>
      </c>
      <c r="C84" s="3"/>
      <c r="D84" s="22" t="s">
        <v>83</v>
      </c>
      <c r="E84" s="125">
        <f>SUM(E85:E86)</f>
        <v>167331.22</v>
      </c>
      <c r="F84" s="11">
        <f>SUM(F85:F86)</f>
        <v>0</v>
      </c>
    </row>
    <row r="85" spans="1:6" ht="15" customHeight="1" x14ac:dyDescent="0.25">
      <c r="A85" s="103"/>
      <c r="B85" s="96"/>
      <c r="C85" s="3" t="s">
        <v>1</v>
      </c>
      <c r="D85" s="25" t="s">
        <v>84</v>
      </c>
      <c r="E85" s="126">
        <v>167331.22</v>
      </c>
      <c r="F85" s="113">
        <v>0</v>
      </c>
    </row>
    <row r="86" spans="1:6" ht="15" customHeight="1" x14ac:dyDescent="0.25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 x14ac:dyDescent="0.2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 x14ac:dyDescent="0.2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 x14ac:dyDescent="0.25">
      <c r="A89" s="103"/>
      <c r="B89" s="96">
        <v>4</v>
      </c>
      <c r="C89" s="3"/>
      <c r="D89" s="26" t="s">
        <v>88</v>
      </c>
      <c r="E89" s="126"/>
      <c r="F89" s="115"/>
    </row>
    <row r="90" spans="1:6" ht="15" x14ac:dyDescent="0.25">
      <c r="A90" s="103"/>
      <c r="B90" s="96"/>
      <c r="C90" s="3"/>
      <c r="D90" s="24" t="s">
        <v>89</v>
      </c>
      <c r="E90" s="130">
        <f>E84+E87+E88+E89</f>
        <v>167331.22</v>
      </c>
      <c r="F90" s="15">
        <f>F84+F87+F88+F89</f>
        <v>0</v>
      </c>
    </row>
    <row r="91" spans="1:6" ht="15.75" customHeight="1" x14ac:dyDescent="0.25">
      <c r="A91" s="103"/>
      <c r="B91" s="96"/>
      <c r="C91" s="3"/>
      <c r="D91" s="24" t="s">
        <v>90</v>
      </c>
      <c r="E91" s="130">
        <f>E60+E76+E81+E90</f>
        <v>1351536.38</v>
      </c>
      <c r="F91" s="15">
        <f>F60+F76+F81+F90</f>
        <v>1317959.82</v>
      </c>
    </row>
    <row r="92" spans="1:6" ht="15" x14ac:dyDescent="0.25">
      <c r="A92" s="103"/>
      <c r="B92" s="96"/>
      <c r="C92" s="3"/>
      <c r="D92" s="22"/>
      <c r="E92" s="125"/>
      <c r="F92" s="20"/>
    </row>
    <row r="93" spans="1:6" ht="15" x14ac:dyDescent="0.25">
      <c r="A93" s="103"/>
      <c r="B93" s="96"/>
      <c r="C93" s="3"/>
      <c r="D93" s="109" t="s">
        <v>91</v>
      </c>
      <c r="E93" s="125"/>
      <c r="F93" s="11"/>
    </row>
    <row r="94" spans="1:6" ht="15" x14ac:dyDescent="0.2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 x14ac:dyDescent="0.2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 x14ac:dyDescent="0.2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 x14ac:dyDescent="0.25">
      <c r="A97" s="103"/>
      <c r="B97" s="96"/>
      <c r="C97" s="3"/>
      <c r="D97" s="24"/>
      <c r="E97" s="127"/>
      <c r="F97" s="128"/>
    </row>
    <row r="98" spans="1:6" ht="15" x14ac:dyDescent="0.25">
      <c r="A98" s="99"/>
      <c r="B98" s="6"/>
      <c r="C98" s="7"/>
      <c r="D98" s="131" t="s">
        <v>95</v>
      </c>
      <c r="E98" s="130">
        <f>E9+E56+E91+E96</f>
        <v>11042482.32</v>
      </c>
      <c r="F98" s="15">
        <f>F9+F56+F91+F96</f>
        <v>11101598.01</v>
      </c>
    </row>
    <row r="99" spans="1:6" ht="15" x14ac:dyDescent="0.25">
      <c r="A99" s="8"/>
      <c r="B99" s="2"/>
      <c r="C99" s="2"/>
      <c r="D99" s="96"/>
      <c r="E99" s="96"/>
      <c r="F99" s="96"/>
    </row>
    <row r="100" spans="1:6" ht="15" x14ac:dyDescent="0.25">
      <c r="A100" s="8"/>
      <c r="B100" s="2"/>
      <c r="C100" s="2"/>
      <c r="D100" s="96"/>
      <c r="E100" s="96"/>
      <c r="F100" s="96"/>
    </row>
    <row r="101" spans="1:6" ht="15" x14ac:dyDescent="0.25">
      <c r="A101" s="8"/>
      <c r="B101" s="2"/>
      <c r="C101" s="2"/>
      <c r="D101" s="2"/>
      <c r="E101" s="2"/>
      <c r="F101" s="2"/>
    </row>
    <row r="102" spans="1:6" ht="15" x14ac:dyDescent="0.25">
      <c r="A102" s="8"/>
      <c r="B102" s="2"/>
      <c r="C102" s="2"/>
      <c r="D102" s="2"/>
      <c r="E102" s="2"/>
      <c r="F102" s="2"/>
    </row>
    <row r="103" spans="1:6" ht="15" x14ac:dyDescent="0.25">
      <c r="A103" s="8"/>
      <c r="B103" s="2"/>
      <c r="C103" s="2"/>
    </row>
    <row r="104" spans="1:6" ht="15" x14ac:dyDescent="0.2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70"/>
  <sheetViews>
    <sheetView showZeros="0" zoomScale="70" zoomScaleNormal="70" workbookViewId="0">
      <pane xSplit="4" ySplit="1" topLeftCell="E24" activePane="bottomRight" state="frozen"/>
      <selection activeCell="S12" sqref="S12"/>
      <selection pane="topRight" activeCell="S12" sqref="S12"/>
      <selection pane="bottomLeft" activeCell="S12" sqref="S12"/>
      <selection pane="bottomRight" activeCell="D63" sqref="D63"/>
    </sheetView>
  </sheetViews>
  <sheetFormatPr defaultRowHeight="12.75" x14ac:dyDescent="0.2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 x14ac:dyDescent="0.2">
      <c r="A1" s="28" t="s">
        <v>297</v>
      </c>
      <c r="B1" s="29"/>
      <c r="C1" s="29"/>
      <c r="D1" s="29"/>
      <c r="E1" s="29"/>
      <c r="F1" s="30"/>
    </row>
    <row r="2" spans="1:7" ht="5.0999999999999996" customHeight="1" x14ac:dyDescent="0.2">
      <c r="A2" s="5"/>
      <c r="G2" s="45"/>
    </row>
    <row r="3" spans="1:7" ht="21" customHeight="1" x14ac:dyDescent="0.35">
      <c r="A3" s="157" t="s">
        <v>96</v>
      </c>
      <c r="B3" s="157"/>
      <c r="C3" s="157"/>
      <c r="D3" s="157"/>
      <c r="E3" s="157"/>
      <c r="F3" s="157"/>
    </row>
    <row r="4" spans="1:7" ht="5.0999999999999996" customHeight="1" x14ac:dyDescent="0.2">
      <c r="A4" s="5"/>
    </row>
    <row r="5" spans="1:7" ht="15.75" customHeight="1" x14ac:dyDescent="0.25">
      <c r="A5" s="31"/>
      <c r="B5" s="133"/>
      <c r="C5" s="18"/>
      <c r="D5" s="158" t="s">
        <v>97</v>
      </c>
      <c r="E5" s="155">
        <v>43465</v>
      </c>
      <c r="F5" s="155">
        <v>43100</v>
      </c>
    </row>
    <row r="6" spans="1:7" ht="15" x14ac:dyDescent="0.25">
      <c r="A6" s="32"/>
      <c r="B6" s="134"/>
      <c r="C6" s="6"/>
      <c r="D6" s="159"/>
      <c r="E6" s="156"/>
      <c r="F6" s="156"/>
    </row>
    <row r="7" spans="1:7" ht="15" x14ac:dyDescent="0.25">
      <c r="A7" s="31"/>
      <c r="B7" s="133"/>
      <c r="C7" s="19"/>
      <c r="D7" s="135" t="s">
        <v>98</v>
      </c>
      <c r="E7" s="136"/>
      <c r="F7" s="136"/>
    </row>
    <row r="8" spans="1:7" ht="15" x14ac:dyDescent="0.25">
      <c r="A8" s="33" t="s">
        <v>0</v>
      </c>
      <c r="B8" s="137"/>
      <c r="C8" s="3"/>
      <c r="D8" s="96" t="s">
        <v>99</v>
      </c>
      <c r="E8" s="113">
        <v>-1198361.58</v>
      </c>
      <c r="F8" s="113">
        <v>-1292404.97</v>
      </c>
    </row>
    <row r="9" spans="1:7" ht="15" x14ac:dyDescent="0.25">
      <c r="A9" s="33" t="s">
        <v>22</v>
      </c>
      <c r="B9" s="137"/>
      <c r="C9" s="3"/>
      <c r="D9" s="96" t="s">
        <v>100</v>
      </c>
      <c r="E9" s="113">
        <f>SUM(E10:E14)</f>
        <v>6917382.4000000004</v>
      </c>
      <c r="F9" s="113">
        <f>SUM(F10:F14)</f>
        <v>7537217.8899999997</v>
      </c>
    </row>
    <row r="10" spans="1:7" ht="15" x14ac:dyDescent="0.25">
      <c r="A10" s="33"/>
      <c r="B10" s="137" t="s">
        <v>1</v>
      </c>
      <c r="C10" s="3"/>
      <c r="D10" s="138" t="s">
        <v>101</v>
      </c>
      <c r="E10" s="113">
        <v>-748060.64</v>
      </c>
      <c r="F10" s="113">
        <v>0</v>
      </c>
    </row>
    <row r="11" spans="1:7" ht="15" x14ac:dyDescent="0.25">
      <c r="A11" s="33"/>
      <c r="B11" s="137" t="s">
        <v>2</v>
      </c>
      <c r="C11" s="3"/>
      <c r="D11" s="138" t="s">
        <v>102</v>
      </c>
      <c r="E11" s="113">
        <v>0</v>
      </c>
      <c r="F11" s="113">
        <v>0</v>
      </c>
    </row>
    <row r="12" spans="1:7" ht="15" x14ac:dyDescent="0.25">
      <c r="A12" s="33"/>
      <c r="B12" s="137" t="s">
        <v>3</v>
      </c>
      <c r="C12" s="3"/>
      <c r="D12" s="138" t="s">
        <v>103</v>
      </c>
      <c r="E12" s="113">
        <v>222268.54</v>
      </c>
      <c r="F12" s="113">
        <v>0</v>
      </c>
    </row>
    <row r="13" spans="1:7" ht="30" x14ac:dyDescent="0.25">
      <c r="A13" s="33"/>
      <c r="B13" s="137" t="s">
        <v>5</v>
      </c>
      <c r="C13" s="3"/>
      <c r="D13" s="139" t="s">
        <v>221</v>
      </c>
      <c r="E13" s="152">
        <v>7443174.5</v>
      </c>
      <c r="F13" s="152">
        <v>7537217.8899999997</v>
      </c>
    </row>
    <row r="14" spans="1:7" ht="15" x14ac:dyDescent="0.25">
      <c r="A14" s="33"/>
      <c r="B14" s="137" t="s">
        <v>7</v>
      </c>
      <c r="C14" s="3"/>
      <c r="D14" s="138" t="s">
        <v>222</v>
      </c>
      <c r="E14" s="113">
        <v>0</v>
      </c>
      <c r="F14" s="113">
        <v>0</v>
      </c>
    </row>
    <row r="15" spans="1:7" ht="15" x14ac:dyDescent="0.25">
      <c r="A15" s="33" t="s">
        <v>32</v>
      </c>
      <c r="B15" s="137"/>
      <c r="C15" s="3"/>
      <c r="D15" s="96" t="s">
        <v>104</v>
      </c>
      <c r="E15" s="113">
        <v>377722.25</v>
      </c>
      <c r="F15" s="113">
        <v>-748060.64</v>
      </c>
    </row>
    <row r="16" spans="1:7" ht="6.75" hidden="1" customHeight="1" thickBot="1" x14ac:dyDescent="0.3">
      <c r="A16" s="33"/>
      <c r="B16" s="137"/>
      <c r="C16" s="3"/>
      <c r="D16" s="135"/>
      <c r="E16" s="43"/>
      <c r="F16" s="43"/>
    </row>
    <row r="17" spans="1:6" ht="15" x14ac:dyDescent="0.25">
      <c r="A17" s="33"/>
      <c r="B17" s="137"/>
      <c r="C17" s="3"/>
      <c r="D17" s="140" t="s">
        <v>105</v>
      </c>
      <c r="E17" s="141">
        <f>E8+E9+E15</f>
        <v>6096743.0700000003</v>
      </c>
      <c r="F17" s="141">
        <f>F8+F9+F15</f>
        <v>5496752.2800000003</v>
      </c>
    </row>
    <row r="18" spans="1:6" ht="6.75" customHeight="1" x14ac:dyDescent="0.25">
      <c r="A18" s="33"/>
      <c r="B18" s="137"/>
      <c r="C18" s="3"/>
      <c r="D18" s="96"/>
      <c r="E18" s="20"/>
      <c r="F18" s="20"/>
    </row>
    <row r="19" spans="1:6" ht="15" x14ac:dyDescent="0.25">
      <c r="A19" s="33"/>
      <c r="B19" s="137"/>
      <c r="C19" s="3"/>
      <c r="D19" s="135" t="s">
        <v>106</v>
      </c>
      <c r="E19" s="11"/>
      <c r="F19" s="11"/>
    </row>
    <row r="20" spans="1:6" ht="15" x14ac:dyDescent="0.2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 x14ac:dyDescent="0.2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 x14ac:dyDescent="0.25">
      <c r="A22" s="33"/>
      <c r="B22" s="137">
        <v>3</v>
      </c>
      <c r="C22" s="3"/>
      <c r="D22" s="96" t="s">
        <v>109</v>
      </c>
      <c r="E22" s="113">
        <v>1975</v>
      </c>
      <c r="F22" s="113">
        <v>1945</v>
      </c>
    </row>
    <row r="23" spans="1:6" ht="6.75" hidden="1" customHeight="1" thickBot="1" x14ac:dyDescent="0.3">
      <c r="A23" s="33"/>
      <c r="B23" s="137"/>
      <c r="C23" s="3"/>
      <c r="D23" s="135"/>
      <c r="E23" s="43"/>
      <c r="F23" s="43"/>
    </row>
    <row r="24" spans="1:6" ht="15" x14ac:dyDescent="0.25">
      <c r="A24" s="33"/>
      <c r="B24" s="137"/>
      <c r="C24" s="3"/>
      <c r="D24" s="140" t="s">
        <v>110</v>
      </c>
      <c r="E24" s="141">
        <v>1975</v>
      </c>
      <c r="F24" s="141">
        <v>1945</v>
      </c>
    </row>
    <row r="25" spans="1:6" ht="6.75" customHeight="1" x14ac:dyDescent="0.25">
      <c r="A25" s="33"/>
      <c r="B25" s="137"/>
      <c r="C25" s="3"/>
      <c r="D25" s="140"/>
      <c r="E25" s="20"/>
      <c r="F25" s="20"/>
    </row>
    <row r="26" spans="1:6" ht="15" x14ac:dyDescent="0.25">
      <c r="A26" s="33"/>
      <c r="B26" s="137"/>
      <c r="C26" s="3"/>
      <c r="D26" s="142" t="s">
        <v>111</v>
      </c>
      <c r="E26" s="115"/>
      <c r="F26" s="115"/>
    </row>
    <row r="27" spans="1:6" ht="15" x14ac:dyDescent="0.25">
      <c r="A27" s="33"/>
      <c r="B27" s="137"/>
      <c r="C27" s="3"/>
      <c r="D27" s="140" t="s">
        <v>112</v>
      </c>
      <c r="E27" s="141">
        <f>E26</f>
        <v>0</v>
      </c>
      <c r="F27" s="141">
        <f>F26</f>
        <v>0</v>
      </c>
    </row>
    <row r="28" spans="1:6" ht="6.75" customHeight="1" x14ac:dyDescent="0.25">
      <c r="A28" s="33"/>
      <c r="B28" s="137"/>
      <c r="C28" s="3"/>
      <c r="D28" s="140"/>
      <c r="E28" s="20"/>
      <c r="F28" s="20"/>
    </row>
    <row r="29" spans="1:6" ht="15" x14ac:dyDescent="0.25">
      <c r="A29" s="33"/>
      <c r="B29" s="137"/>
      <c r="C29" s="3"/>
      <c r="D29" s="135" t="s">
        <v>220</v>
      </c>
      <c r="E29" s="11"/>
      <c r="F29" s="11"/>
    </row>
    <row r="30" spans="1:6" ht="15" x14ac:dyDescent="0.25">
      <c r="A30" s="33"/>
      <c r="B30" s="137">
        <v>1</v>
      </c>
      <c r="C30" s="3"/>
      <c r="D30" s="96" t="s">
        <v>113</v>
      </c>
      <c r="E30" s="113">
        <f>SUM(E31:E34)</f>
        <v>2650968.7200000002</v>
      </c>
      <c r="F30" s="113">
        <f>SUM(F31:F34)</f>
        <v>3304142.66</v>
      </c>
    </row>
    <row r="31" spans="1:6" ht="15" x14ac:dyDescent="0.25">
      <c r="A31" s="33"/>
      <c r="B31" s="137"/>
      <c r="C31" s="3" t="s">
        <v>114</v>
      </c>
      <c r="D31" s="138" t="s">
        <v>115</v>
      </c>
      <c r="E31" s="113">
        <v>1507212.76</v>
      </c>
      <c r="F31" s="113">
        <v>1636099.75</v>
      </c>
    </row>
    <row r="32" spans="1:6" ht="15" x14ac:dyDescent="0.25">
      <c r="A32" s="33"/>
      <c r="B32" s="137"/>
      <c r="C32" s="3" t="s">
        <v>2</v>
      </c>
      <c r="D32" s="138" t="s">
        <v>116</v>
      </c>
      <c r="E32" s="113">
        <v>139999.42000000001</v>
      </c>
      <c r="F32" s="113">
        <v>160000</v>
      </c>
    </row>
    <row r="33" spans="1:6" ht="15" x14ac:dyDescent="0.25">
      <c r="A33" s="33"/>
      <c r="B33" s="137"/>
      <c r="C33" s="3" t="s">
        <v>3</v>
      </c>
      <c r="D33" s="138" t="s">
        <v>117</v>
      </c>
      <c r="E33" s="113">
        <v>5985.01</v>
      </c>
      <c r="F33" s="113">
        <v>403531.37</v>
      </c>
    </row>
    <row r="34" spans="1:6" ht="15" x14ac:dyDescent="0.25">
      <c r="A34" s="33"/>
      <c r="B34" s="143"/>
      <c r="C34" s="3" t="s">
        <v>5</v>
      </c>
      <c r="D34" s="138" t="s">
        <v>118</v>
      </c>
      <c r="E34" s="113">
        <v>997771.53</v>
      </c>
      <c r="F34" s="113">
        <v>1104511.54</v>
      </c>
    </row>
    <row r="35" spans="1:6" ht="15" x14ac:dyDescent="0.25">
      <c r="A35" s="33"/>
      <c r="B35" s="137">
        <v>2</v>
      </c>
      <c r="C35" s="3"/>
      <c r="D35" s="96" t="s">
        <v>119</v>
      </c>
      <c r="E35" s="113">
        <v>724987.56</v>
      </c>
      <c r="F35" s="113">
        <v>702808.94</v>
      </c>
    </row>
    <row r="36" spans="1:6" ht="15" x14ac:dyDescent="0.2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 x14ac:dyDescent="0.25">
      <c r="A37" s="33"/>
      <c r="B37" s="137">
        <v>4</v>
      </c>
      <c r="C37" s="144"/>
      <c r="D37" s="117" t="s">
        <v>121</v>
      </c>
      <c r="E37" s="113">
        <f>SUM(E38:E42)</f>
        <v>166128.35999999999</v>
      </c>
      <c r="F37" s="113">
        <f>SUM(F38:F42)</f>
        <v>222270.37</v>
      </c>
    </row>
    <row r="38" spans="1:6" ht="15" x14ac:dyDescent="0.25">
      <c r="A38" s="33"/>
      <c r="B38" s="143"/>
      <c r="C38" s="3" t="s">
        <v>1</v>
      </c>
      <c r="D38" s="139" t="s">
        <v>122</v>
      </c>
      <c r="E38" s="113"/>
      <c r="F38" s="113"/>
    </row>
    <row r="39" spans="1:6" ht="15" x14ac:dyDescent="0.25">
      <c r="A39" s="33"/>
      <c r="B39" s="143"/>
      <c r="C39" s="3" t="s">
        <v>2</v>
      </c>
      <c r="D39" s="139" t="s">
        <v>57</v>
      </c>
      <c r="E39" s="113">
        <v>31167.93</v>
      </c>
      <c r="F39" s="113">
        <v>104124.48</v>
      </c>
    </row>
    <row r="40" spans="1:6" ht="15" x14ac:dyDescent="0.2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 x14ac:dyDescent="0.25">
      <c r="A41" s="33"/>
      <c r="B41" s="137"/>
      <c r="C41" s="3" t="s">
        <v>5</v>
      </c>
      <c r="D41" s="138" t="s">
        <v>54</v>
      </c>
      <c r="E41" s="113">
        <v>31254.9</v>
      </c>
      <c r="F41" s="113">
        <v>17891.64</v>
      </c>
    </row>
    <row r="42" spans="1:6" ht="15" x14ac:dyDescent="0.25">
      <c r="A42" s="33"/>
      <c r="B42" s="137"/>
      <c r="C42" s="3" t="s">
        <v>7</v>
      </c>
      <c r="D42" s="138" t="s">
        <v>55</v>
      </c>
      <c r="E42" s="113">
        <v>103705.53</v>
      </c>
      <c r="F42" s="113">
        <v>100254.25</v>
      </c>
    </row>
    <row r="43" spans="1:6" ht="15" x14ac:dyDescent="0.25">
      <c r="A43" s="33"/>
      <c r="B43" s="137">
        <v>5</v>
      </c>
      <c r="C43" s="3"/>
      <c r="D43" s="96" t="s">
        <v>123</v>
      </c>
      <c r="E43" s="113">
        <f>SUM(E44:E47)</f>
        <v>283812.90000000002</v>
      </c>
      <c r="F43" s="113">
        <f>SUM(F44:F47)</f>
        <v>335582.8</v>
      </c>
    </row>
    <row r="44" spans="1:6" ht="15" x14ac:dyDescent="0.25">
      <c r="A44" s="33"/>
      <c r="B44" s="137"/>
      <c r="C44" s="3" t="s">
        <v>1</v>
      </c>
      <c r="D44" s="138" t="s">
        <v>124</v>
      </c>
      <c r="E44" s="113">
        <v>32621.79</v>
      </c>
      <c r="F44" s="113">
        <v>132457.98000000001</v>
      </c>
    </row>
    <row r="45" spans="1:6" ht="15" x14ac:dyDescent="0.25">
      <c r="A45" s="33"/>
      <c r="B45" s="137"/>
      <c r="C45" s="3" t="s">
        <v>2</v>
      </c>
      <c r="D45" s="138" t="s">
        <v>125</v>
      </c>
      <c r="E45" s="113">
        <v>29403.55</v>
      </c>
      <c r="F45" s="113">
        <v>62743.48</v>
      </c>
    </row>
    <row r="46" spans="1:6" ht="15" x14ac:dyDescent="0.25">
      <c r="A46" s="33"/>
      <c r="B46" s="137"/>
      <c r="C46" s="3" t="s">
        <v>3</v>
      </c>
      <c r="D46" s="138" t="s">
        <v>76</v>
      </c>
      <c r="E46" s="113"/>
      <c r="F46" s="113"/>
    </row>
    <row r="47" spans="1:6" ht="15" x14ac:dyDescent="0.25">
      <c r="A47" s="33"/>
      <c r="B47" s="137"/>
      <c r="C47" s="3" t="s">
        <v>5</v>
      </c>
      <c r="D47" s="138" t="s">
        <v>77</v>
      </c>
      <c r="E47" s="115">
        <v>221787.56</v>
      </c>
      <c r="F47" s="115">
        <v>140381.34</v>
      </c>
    </row>
    <row r="48" spans="1:6" ht="15" x14ac:dyDescent="0.25">
      <c r="A48" s="32"/>
      <c r="B48" s="134"/>
      <c r="C48" s="7"/>
      <c r="D48" s="140" t="s">
        <v>126</v>
      </c>
      <c r="E48" s="141">
        <f>E30+E35+E36+E37+E43</f>
        <v>3825897.54</v>
      </c>
      <c r="F48" s="141">
        <f>F30+F35+F36+F37+F43</f>
        <v>4564804.7699999996</v>
      </c>
    </row>
    <row r="49" spans="1:6" ht="5.0999999999999996" customHeight="1" x14ac:dyDescent="0.25">
      <c r="A49" s="31"/>
      <c r="B49" s="133"/>
      <c r="C49" s="19"/>
      <c r="D49" s="35"/>
      <c r="E49" s="110"/>
      <c r="F49" s="20"/>
    </row>
    <row r="50" spans="1:6" ht="15" x14ac:dyDescent="0.25">
      <c r="A50" s="33"/>
      <c r="B50" s="137"/>
      <c r="C50" s="3"/>
      <c r="D50" s="109" t="s">
        <v>127</v>
      </c>
      <c r="E50" s="111"/>
      <c r="F50" s="11"/>
    </row>
    <row r="51" spans="1:6" ht="15" x14ac:dyDescent="0.2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 x14ac:dyDescent="0.25">
      <c r="A52" s="33" t="s">
        <v>22</v>
      </c>
      <c r="B52" s="137"/>
      <c r="C52" s="3"/>
      <c r="D52" s="22" t="s">
        <v>129</v>
      </c>
      <c r="E52" s="112">
        <f>E53+E56+E57</f>
        <v>1117866.71</v>
      </c>
      <c r="F52" s="113">
        <f>F53+F56+F57</f>
        <v>1038095.96</v>
      </c>
    </row>
    <row r="53" spans="1:6" ht="15" x14ac:dyDescent="0.25">
      <c r="A53" s="33"/>
      <c r="B53" s="137">
        <v>1</v>
      </c>
      <c r="C53" s="3"/>
      <c r="D53" s="22" t="s">
        <v>144</v>
      </c>
      <c r="E53" s="112">
        <f>SUM(E54:E55)</f>
        <v>1011855.71</v>
      </c>
      <c r="F53" s="113">
        <f>SUM(F54:F55)</f>
        <v>1038095.96</v>
      </c>
    </row>
    <row r="54" spans="1:6" ht="15" x14ac:dyDescent="0.25">
      <c r="A54" s="33"/>
      <c r="B54" s="137"/>
      <c r="C54" s="3" t="s">
        <v>1</v>
      </c>
      <c r="D54" s="22" t="s">
        <v>143</v>
      </c>
      <c r="E54" s="112">
        <v>1011855.71</v>
      </c>
      <c r="F54" s="113">
        <v>1038095.96</v>
      </c>
    </row>
    <row r="55" spans="1:6" ht="15" x14ac:dyDescent="0.25">
      <c r="A55" s="33"/>
      <c r="B55" s="137"/>
      <c r="C55" s="3" t="s">
        <v>2</v>
      </c>
      <c r="D55" s="22" t="s">
        <v>6</v>
      </c>
      <c r="E55" s="112">
        <v>0</v>
      </c>
      <c r="F55" s="113">
        <v>0</v>
      </c>
    </row>
    <row r="56" spans="1:6" ht="15" x14ac:dyDescent="0.2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 x14ac:dyDescent="0.25">
      <c r="A57" s="33"/>
      <c r="B57" s="137">
        <v>3</v>
      </c>
      <c r="C57" s="3"/>
      <c r="D57" s="22" t="s">
        <v>131</v>
      </c>
      <c r="E57" s="114">
        <v>106011</v>
      </c>
      <c r="F57" s="115">
        <v>0</v>
      </c>
    </row>
    <row r="58" spans="1:6" ht="15" x14ac:dyDescent="0.25">
      <c r="A58" s="33"/>
      <c r="B58" s="137"/>
      <c r="C58" s="3"/>
      <c r="D58" s="24" t="s">
        <v>132</v>
      </c>
      <c r="E58" s="141">
        <f>E51+E52</f>
        <v>1117866.71</v>
      </c>
      <c r="F58" s="141">
        <f>F51+F52</f>
        <v>1038095.96</v>
      </c>
    </row>
    <row r="59" spans="1:6" ht="0.75" customHeight="1" x14ac:dyDescent="0.25">
      <c r="A59" s="33"/>
      <c r="B59" s="137"/>
      <c r="C59" s="3"/>
      <c r="D59" s="22"/>
      <c r="E59" s="128"/>
      <c r="F59" s="128"/>
    </row>
    <row r="60" spans="1:6" ht="15" x14ac:dyDescent="0.25">
      <c r="A60" s="33"/>
      <c r="B60" s="137"/>
      <c r="C60" s="3"/>
      <c r="D60" s="24" t="s">
        <v>133</v>
      </c>
      <c r="E60" s="141">
        <f>+E58+E48+E27+E24+E17</f>
        <v>11042482.32</v>
      </c>
      <c r="F60" s="141">
        <f>+F58+F48+F27+F24+F17</f>
        <v>11101598.01</v>
      </c>
    </row>
    <row r="61" spans="1:6" ht="2.25" customHeight="1" x14ac:dyDescent="0.25">
      <c r="A61" s="33"/>
      <c r="B61" s="137"/>
      <c r="C61" s="3"/>
      <c r="D61" s="24"/>
      <c r="E61" s="145"/>
      <c r="F61" s="145"/>
    </row>
    <row r="62" spans="1:6" ht="15" x14ac:dyDescent="0.25">
      <c r="A62" s="33"/>
      <c r="B62" s="137"/>
      <c r="C62" s="3"/>
      <c r="D62" s="146" t="s">
        <v>134</v>
      </c>
      <c r="E62" s="11"/>
      <c r="F62" s="11"/>
    </row>
    <row r="63" spans="1:6" ht="15" x14ac:dyDescent="0.2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 x14ac:dyDescent="0.25">
      <c r="A64" s="33"/>
      <c r="B64" s="137"/>
      <c r="C64" s="3"/>
      <c r="D64" s="22" t="s">
        <v>137</v>
      </c>
      <c r="E64" s="113"/>
      <c r="F64" s="113"/>
    </row>
    <row r="65" spans="1:6" ht="15" x14ac:dyDescent="0.2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 x14ac:dyDescent="0.25">
      <c r="A66" s="33"/>
      <c r="B66" s="137"/>
      <c r="C66" s="3"/>
      <c r="D66" s="22" t="s">
        <v>139</v>
      </c>
      <c r="E66" s="113"/>
      <c r="F66" s="113"/>
    </row>
    <row r="67" spans="1:6" ht="15" x14ac:dyDescent="0.2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 x14ac:dyDescent="0.2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 x14ac:dyDescent="0.2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 x14ac:dyDescent="0.2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86"/>
  <sheetViews>
    <sheetView showZeros="0" topLeftCell="A43" zoomScale="85" zoomScaleNormal="85" workbookViewId="0">
      <selection activeCell="A3" sqref="A3:E3"/>
    </sheetView>
  </sheetViews>
  <sheetFormatPr defaultRowHeight="15" x14ac:dyDescent="0.2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 x14ac:dyDescent="0.25">
      <c r="A1" s="28" t="s">
        <v>297</v>
      </c>
      <c r="B1" s="29"/>
      <c r="C1" s="29"/>
      <c r="D1" s="29"/>
      <c r="E1" s="30"/>
    </row>
    <row r="3" spans="1:5" ht="21" customHeight="1" x14ac:dyDescent="0.35">
      <c r="A3" s="157" t="s">
        <v>296</v>
      </c>
      <c r="B3" s="157"/>
      <c r="C3" s="157"/>
      <c r="D3" s="157"/>
      <c r="E3" s="162"/>
    </row>
    <row r="5" spans="1:5" x14ac:dyDescent="0.25">
      <c r="A5" s="31"/>
      <c r="B5" s="18"/>
      <c r="C5" s="158" t="s">
        <v>145</v>
      </c>
      <c r="D5" s="160">
        <v>2018</v>
      </c>
      <c r="E5" s="160">
        <v>2017</v>
      </c>
    </row>
    <row r="6" spans="1:5" x14ac:dyDescent="0.25">
      <c r="A6" s="32"/>
      <c r="B6" s="6"/>
      <c r="C6" s="159"/>
      <c r="D6" s="161"/>
      <c r="E6" s="161"/>
    </row>
    <row r="7" spans="1:5" ht="9.75" customHeight="1" x14ac:dyDescent="0.25">
      <c r="A7" s="31"/>
      <c r="B7" s="19"/>
      <c r="C7" s="35"/>
      <c r="D7" s="20"/>
      <c r="E7" s="20"/>
    </row>
    <row r="8" spans="1:5" x14ac:dyDescent="0.25">
      <c r="A8" s="33"/>
      <c r="B8" s="3"/>
      <c r="C8" s="36" t="s">
        <v>146</v>
      </c>
      <c r="D8" s="11"/>
      <c r="E8" s="11"/>
    </row>
    <row r="9" spans="1:5" x14ac:dyDescent="0.25">
      <c r="A9" s="33">
        <v>1</v>
      </c>
      <c r="B9" s="3"/>
      <c r="C9" s="22" t="s">
        <v>147</v>
      </c>
      <c r="D9" s="11">
        <v>1917909.29</v>
      </c>
      <c r="E9" s="11">
        <v>1904288.24</v>
      </c>
    </row>
    <row r="10" spans="1:5" x14ac:dyDescent="0.25">
      <c r="A10" s="33">
        <v>2</v>
      </c>
      <c r="B10" s="3"/>
      <c r="C10" s="22" t="s">
        <v>148</v>
      </c>
      <c r="D10" s="11">
        <v>176995.7</v>
      </c>
      <c r="E10" s="11">
        <v>161741.44</v>
      </c>
    </row>
    <row r="11" spans="1:5" x14ac:dyDescent="0.25">
      <c r="A11" s="33">
        <v>3</v>
      </c>
      <c r="B11" s="12"/>
      <c r="C11" s="22" t="s">
        <v>149</v>
      </c>
      <c r="D11" s="11">
        <f>SUM(D12:D14)</f>
        <v>213201.53</v>
      </c>
      <c r="E11" s="11">
        <f>SUM(E12:E14)</f>
        <v>88667.91</v>
      </c>
    </row>
    <row r="12" spans="1:5" x14ac:dyDescent="0.25">
      <c r="A12" s="33"/>
      <c r="B12" s="3" t="s">
        <v>1</v>
      </c>
      <c r="C12" s="25" t="s">
        <v>150</v>
      </c>
      <c r="D12" s="11">
        <v>186961.28</v>
      </c>
      <c r="E12" s="11">
        <v>62499.54</v>
      </c>
    </row>
    <row r="13" spans="1:5" x14ac:dyDescent="0.25">
      <c r="A13" s="33"/>
      <c r="B13" s="3" t="s">
        <v>2</v>
      </c>
      <c r="C13" s="25" t="s">
        <v>151</v>
      </c>
      <c r="D13" s="11">
        <v>26240.25</v>
      </c>
      <c r="E13" s="11">
        <v>26168.37</v>
      </c>
    </row>
    <row r="14" spans="1:5" x14ac:dyDescent="0.25">
      <c r="A14" s="33"/>
      <c r="B14" s="3" t="s">
        <v>3</v>
      </c>
      <c r="C14" s="25" t="s">
        <v>152</v>
      </c>
      <c r="D14" s="11">
        <v>0</v>
      </c>
      <c r="E14" s="11">
        <v>0</v>
      </c>
    </row>
    <row r="15" spans="1:5" x14ac:dyDescent="0.25">
      <c r="A15" s="33">
        <v>4</v>
      </c>
      <c r="B15" s="3"/>
      <c r="C15" s="22" t="s">
        <v>153</v>
      </c>
      <c r="D15" s="11">
        <f>SUM(D16:D18)</f>
        <v>702033.35</v>
      </c>
      <c r="E15" s="11">
        <f>SUM(E16:E18)</f>
        <v>629151.30000000005</v>
      </c>
    </row>
    <row r="16" spans="1:5" x14ac:dyDescent="0.25">
      <c r="A16" s="33"/>
      <c r="B16" s="3" t="s">
        <v>1</v>
      </c>
      <c r="C16" s="25" t="s">
        <v>154</v>
      </c>
      <c r="D16" s="11">
        <v>160825.03</v>
      </c>
      <c r="E16" s="11">
        <v>171560.65</v>
      </c>
    </row>
    <row r="17" spans="1:5" x14ac:dyDescent="0.2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 x14ac:dyDescent="0.25">
      <c r="A18" s="33"/>
      <c r="B18" s="3" t="s">
        <v>3</v>
      </c>
      <c r="C18" s="25" t="s">
        <v>156</v>
      </c>
      <c r="D18" s="11">
        <v>541208.31999999995</v>
      </c>
      <c r="E18" s="11">
        <v>457590.65</v>
      </c>
    </row>
    <row r="19" spans="1:5" ht="14.25" customHeight="1" x14ac:dyDescent="0.25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 x14ac:dyDescent="0.2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 x14ac:dyDescent="0.2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 x14ac:dyDescent="0.25">
      <c r="A22" s="33">
        <v>8</v>
      </c>
      <c r="B22" s="3"/>
      <c r="C22" s="22" t="s">
        <v>160</v>
      </c>
      <c r="D22" s="43">
        <v>53108.480000000003</v>
      </c>
      <c r="E22" s="43">
        <v>127640.13</v>
      </c>
    </row>
    <row r="23" spans="1:5" x14ac:dyDescent="0.25">
      <c r="A23" s="33"/>
      <c r="B23" s="3"/>
      <c r="C23" s="24" t="s">
        <v>161</v>
      </c>
      <c r="D23" s="15">
        <f>+D9+D10+D11+D15+D19+D20+D21+D22</f>
        <v>3063248.35</v>
      </c>
      <c r="E23" s="15">
        <f>+E9+E10+E11+E15+E19+E20+E21+E22</f>
        <v>2911489.02</v>
      </c>
    </row>
    <row r="24" spans="1:5" ht="9.75" customHeight="1" x14ac:dyDescent="0.25">
      <c r="A24" s="33"/>
      <c r="B24" s="3"/>
      <c r="C24" s="22"/>
      <c r="D24" s="14"/>
      <c r="E24" s="14"/>
    </row>
    <row r="25" spans="1:5" x14ac:dyDescent="0.25">
      <c r="A25" s="33"/>
      <c r="B25" s="3"/>
      <c r="C25" s="36" t="s">
        <v>162</v>
      </c>
      <c r="D25" s="16"/>
      <c r="E25" s="16"/>
    </row>
    <row r="26" spans="1:5" x14ac:dyDescent="0.25">
      <c r="A26" s="33">
        <v>9</v>
      </c>
      <c r="B26" s="3"/>
      <c r="C26" s="37" t="s">
        <v>163</v>
      </c>
      <c r="D26" s="11">
        <v>43943.98</v>
      </c>
      <c r="E26" s="11">
        <v>59645.59</v>
      </c>
    </row>
    <row r="27" spans="1:5" x14ac:dyDescent="0.25">
      <c r="A27" s="33">
        <v>10</v>
      </c>
      <c r="B27" s="3"/>
      <c r="C27" s="22" t="s">
        <v>164</v>
      </c>
      <c r="D27" s="11">
        <v>1230601.1299999999</v>
      </c>
      <c r="E27" s="11">
        <v>1308016.42</v>
      </c>
    </row>
    <row r="28" spans="1:5" x14ac:dyDescent="0.25">
      <c r="A28" s="33">
        <v>11</v>
      </c>
      <c r="B28" s="3"/>
      <c r="C28" s="22" t="s">
        <v>165</v>
      </c>
      <c r="D28" s="11">
        <v>60916.09</v>
      </c>
      <c r="E28" s="11">
        <v>61051.519999999997</v>
      </c>
    </row>
    <row r="29" spans="1:5" x14ac:dyDescent="0.25">
      <c r="A29" s="33">
        <v>12</v>
      </c>
      <c r="B29" s="3"/>
      <c r="C29" s="22" t="s">
        <v>166</v>
      </c>
      <c r="D29" s="11">
        <f>SUM(D30:D32)</f>
        <v>508040.9</v>
      </c>
      <c r="E29" s="11">
        <f>SUM(E30:E32)</f>
        <v>485534.1</v>
      </c>
    </row>
    <row r="30" spans="1:5" x14ac:dyDescent="0.25">
      <c r="A30" s="33"/>
      <c r="B30" s="3" t="s">
        <v>1</v>
      </c>
      <c r="C30" s="25" t="s">
        <v>167</v>
      </c>
      <c r="D30" s="11">
        <v>508040.9</v>
      </c>
      <c r="E30" s="11">
        <v>485534.1</v>
      </c>
    </row>
    <row r="31" spans="1:5" x14ac:dyDescent="0.25">
      <c r="A31" s="33"/>
      <c r="B31" s="3" t="s">
        <v>2</v>
      </c>
      <c r="C31" s="25" t="s">
        <v>168</v>
      </c>
      <c r="D31" s="11">
        <v>0</v>
      </c>
      <c r="E31" s="11">
        <v>0</v>
      </c>
    </row>
    <row r="32" spans="1:5" x14ac:dyDescent="0.2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 x14ac:dyDescent="0.25">
      <c r="A33" s="33">
        <v>13</v>
      </c>
      <c r="B33" s="3"/>
      <c r="C33" s="22" t="s">
        <v>170</v>
      </c>
      <c r="D33" s="11">
        <v>636427.43999999994</v>
      </c>
      <c r="E33" s="11">
        <v>627997.43999999994</v>
      </c>
    </row>
    <row r="34" spans="1:5" x14ac:dyDescent="0.25">
      <c r="A34" s="33">
        <v>14</v>
      </c>
      <c r="B34" s="3"/>
      <c r="C34" s="22" t="s">
        <v>171</v>
      </c>
      <c r="D34" s="11">
        <f>SUM(D35:D38)</f>
        <v>348355.13</v>
      </c>
      <c r="E34" s="11">
        <f>SUM(E35:E38)</f>
        <v>310499.17</v>
      </c>
    </row>
    <row r="35" spans="1:5" x14ac:dyDescent="0.25">
      <c r="A35" s="33" t="s">
        <v>4</v>
      </c>
      <c r="B35" s="3" t="s">
        <v>1</v>
      </c>
      <c r="C35" s="25" t="s">
        <v>172</v>
      </c>
      <c r="D35" s="11">
        <v>11667.19</v>
      </c>
      <c r="E35" s="11">
        <v>11155.24</v>
      </c>
    </row>
    <row r="36" spans="1:5" x14ac:dyDescent="0.25">
      <c r="A36" s="33"/>
      <c r="B36" s="3" t="s">
        <v>2</v>
      </c>
      <c r="C36" s="25" t="s">
        <v>173</v>
      </c>
      <c r="D36" s="11">
        <v>316154.12</v>
      </c>
      <c r="E36" s="11">
        <v>299343.93</v>
      </c>
    </row>
    <row r="37" spans="1:5" x14ac:dyDescent="0.2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 x14ac:dyDescent="0.25">
      <c r="A38" s="33"/>
      <c r="B38" s="3" t="s">
        <v>5</v>
      </c>
      <c r="C38" s="25" t="s">
        <v>175</v>
      </c>
      <c r="D38" s="11">
        <v>20533.82</v>
      </c>
      <c r="E38" s="11">
        <v>0</v>
      </c>
    </row>
    <row r="39" spans="1:5" x14ac:dyDescent="0.2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 x14ac:dyDescent="0.25">
      <c r="A40" s="33">
        <v>16</v>
      </c>
      <c r="B40" s="3"/>
      <c r="C40" s="37" t="s">
        <v>177</v>
      </c>
      <c r="D40" s="11">
        <v>0</v>
      </c>
      <c r="E40" s="11">
        <v>0</v>
      </c>
    </row>
    <row r="41" spans="1:5" x14ac:dyDescent="0.25">
      <c r="A41" s="33">
        <v>17</v>
      </c>
      <c r="B41" s="3"/>
      <c r="C41" s="37" t="s">
        <v>178</v>
      </c>
      <c r="D41" s="11">
        <v>30</v>
      </c>
      <c r="E41" s="11">
        <v>307655.3</v>
      </c>
    </row>
    <row r="42" spans="1:5" x14ac:dyDescent="0.25">
      <c r="A42" s="33">
        <v>18</v>
      </c>
      <c r="B42" s="3"/>
      <c r="C42" s="37" t="s">
        <v>179</v>
      </c>
      <c r="D42" s="43">
        <v>38631.07</v>
      </c>
      <c r="E42" s="43">
        <v>52745.37</v>
      </c>
    </row>
    <row r="43" spans="1:5" x14ac:dyDescent="0.25">
      <c r="A43" s="33"/>
      <c r="B43" s="3"/>
      <c r="C43" s="24" t="s">
        <v>180</v>
      </c>
      <c r="D43" s="34">
        <f>+D26+D27+D28+D29+D33+D34+D39+D40+D41+D42</f>
        <v>2866945.74</v>
      </c>
      <c r="E43" s="34">
        <f>+E26+E27+E28+E29+E33+E34+E39+E40+E41+E42</f>
        <v>3213144.91</v>
      </c>
    </row>
    <row r="44" spans="1:5" x14ac:dyDescent="0.25">
      <c r="A44" s="33"/>
      <c r="B44" s="3"/>
      <c r="C44" s="38" t="s">
        <v>181</v>
      </c>
      <c r="D44" s="15">
        <f>+D23-D43</f>
        <v>196302.61</v>
      </c>
      <c r="E44" s="15">
        <f>+E23-E43</f>
        <v>-301655.89</v>
      </c>
    </row>
    <row r="45" spans="1:5" ht="9.75" customHeight="1" x14ac:dyDescent="0.25">
      <c r="A45" s="33"/>
      <c r="B45" s="3"/>
      <c r="C45" s="38"/>
      <c r="D45" s="14"/>
      <c r="E45" s="14"/>
    </row>
    <row r="46" spans="1:5" x14ac:dyDescent="0.25">
      <c r="A46" s="33"/>
      <c r="B46" s="3"/>
      <c r="C46" s="36" t="s">
        <v>182</v>
      </c>
      <c r="D46" s="16"/>
      <c r="E46" s="16"/>
    </row>
    <row r="47" spans="1:5" x14ac:dyDescent="0.25">
      <c r="A47" s="33"/>
      <c r="B47" s="3"/>
      <c r="C47" s="21" t="s">
        <v>183</v>
      </c>
      <c r="D47" s="16"/>
      <c r="E47" s="16"/>
    </row>
    <row r="48" spans="1:5" x14ac:dyDescent="0.25">
      <c r="A48" s="33">
        <v>19</v>
      </c>
      <c r="B48" s="3"/>
      <c r="C48" s="22" t="s">
        <v>184</v>
      </c>
      <c r="D48" s="11">
        <f>SUM(D49:D51)</f>
        <v>0</v>
      </c>
      <c r="E48" s="11">
        <f>SUM(E49:E51)</f>
        <v>0</v>
      </c>
    </row>
    <row r="49" spans="1:5" x14ac:dyDescent="0.2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 x14ac:dyDescent="0.2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 x14ac:dyDescent="0.2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 x14ac:dyDescent="0.25">
      <c r="A52" s="33">
        <v>20</v>
      </c>
      <c r="B52" s="3"/>
      <c r="C52" s="22" t="s">
        <v>187</v>
      </c>
      <c r="D52" s="43">
        <v>0.1</v>
      </c>
      <c r="E52" s="43">
        <v>0.09</v>
      </c>
    </row>
    <row r="53" spans="1:5" x14ac:dyDescent="0.25">
      <c r="A53" s="33"/>
      <c r="B53" s="3"/>
      <c r="C53" s="24" t="s">
        <v>188</v>
      </c>
      <c r="D53" s="13">
        <f>+D48+D52</f>
        <v>0.1</v>
      </c>
      <c r="E53" s="13">
        <f>+E48+E52</f>
        <v>0.09</v>
      </c>
    </row>
    <row r="54" spans="1:5" x14ac:dyDescent="0.25">
      <c r="A54" s="33"/>
      <c r="B54" s="3"/>
      <c r="C54" s="21" t="s">
        <v>189</v>
      </c>
      <c r="D54" s="14"/>
      <c r="E54" s="14"/>
    </row>
    <row r="55" spans="1:5" x14ac:dyDescent="0.25">
      <c r="A55" s="33">
        <v>21</v>
      </c>
      <c r="B55" s="3"/>
      <c r="C55" s="22" t="s">
        <v>190</v>
      </c>
      <c r="D55" s="11">
        <f>SUM(D56:D57)</f>
        <v>101212.61</v>
      </c>
      <c r="E55" s="11">
        <f>SUM(E56:E57)</f>
        <v>103963.21</v>
      </c>
    </row>
    <row r="56" spans="1:5" x14ac:dyDescent="0.25">
      <c r="A56" s="33"/>
      <c r="B56" s="3" t="s">
        <v>1</v>
      </c>
      <c r="C56" s="25" t="s">
        <v>191</v>
      </c>
      <c r="D56" s="11">
        <v>101212.61</v>
      </c>
      <c r="E56" s="11">
        <v>103963.21</v>
      </c>
    </row>
    <row r="57" spans="1:5" x14ac:dyDescent="0.2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 x14ac:dyDescent="0.25">
      <c r="A58" s="33"/>
      <c r="B58" s="3"/>
      <c r="C58" s="24" t="s">
        <v>193</v>
      </c>
      <c r="D58" s="14">
        <f>+D55</f>
        <v>101212.61</v>
      </c>
      <c r="E58" s="14">
        <f>+E55</f>
        <v>103963.21</v>
      </c>
    </row>
    <row r="59" spans="1:5" ht="9.75" customHeight="1" x14ac:dyDescent="0.25">
      <c r="A59" s="33"/>
      <c r="B59" s="3"/>
      <c r="C59" s="24"/>
      <c r="D59" s="44"/>
      <c r="E59" s="44"/>
    </row>
    <row r="60" spans="1:5" x14ac:dyDescent="0.25">
      <c r="A60" s="33"/>
      <c r="B60" s="3"/>
      <c r="C60" s="24" t="s">
        <v>194</v>
      </c>
      <c r="D60" s="15">
        <f>+D53-D58</f>
        <v>-101212.51</v>
      </c>
      <c r="E60" s="15">
        <f>+E53-E58</f>
        <v>-103963.12</v>
      </c>
    </row>
    <row r="61" spans="1:5" x14ac:dyDescent="0.25">
      <c r="A61" s="33"/>
      <c r="B61" s="3"/>
      <c r="C61" s="24"/>
      <c r="D61" s="14"/>
      <c r="E61" s="14"/>
    </row>
    <row r="62" spans="1:5" x14ac:dyDescent="0.25">
      <c r="A62" s="33"/>
      <c r="B62" s="3"/>
      <c r="C62" s="39" t="s">
        <v>195</v>
      </c>
      <c r="D62" s="17"/>
      <c r="E62" s="17"/>
    </row>
    <row r="63" spans="1:5" x14ac:dyDescent="0.2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 x14ac:dyDescent="0.2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 x14ac:dyDescent="0.2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 x14ac:dyDescent="0.25">
      <c r="A66" s="33"/>
      <c r="B66" s="3"/>
      <c r="C66" s="36" t="s">
        <v>199</v>
      </c>
      <c r="D66" s="14"/>
      <c r="E66" s="14"/>
    </row>
    <row r="67" spans="1:5" x14ac:dyDescent="0.25">
      <c r="A67" s="33">
        <v>24</v>
      </c>
      <c r="B67" s="3"/>
      <c r="C67" s="26" t="s">
        <v>200</v>
      </c>
      <c r="D67" s="11">
        <f>SUM(D68:D72)</f>
        <v>396123.67</v>
      </c>
      <c r="E67" s="11">
        <f>SUM(E68:E72)</f>
        <v>160551.72</v>
      </c>
    </row>
    <row r="68" spans="1:5" x14ac:dyDescent="0.25">
      <c r="A68" s="33"/>
      <c r="B68" s="3" t="s">
        <v>1</v>
      </c>
      <c r="C68" s="25" t="s">
        <v>215</v>
      </c>
      <c r="D68" s="11">
        <v>0</v>
      </c>
      <c r="E68" s="11">
        <v>0</v>
      </c>
    </row>
    <row r="69" spans="1:5" x14ac:dyDescent="0.2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 x14ac:dyDescent="0.25">
      <c r="A70" s="33" t="s">
        <v>4</v>
      </c>
      <c r="B70" s="3" t="s">
        <v>3</v>
      </c>
      <c r="C70" s="40" t="s">
        <v>202</v>
      </c>
      <c r="D70" s="11">
        <v>305209.01</v>
      </c>
      <c r="E70" s="11">
        <v>128541.72</v>
      </c>
    </row>
    <row r="71" spans="1:5" x14ac:dyDescent="0.25">
      <c r="A71" s="33" t="s">
        <v>4</v>
      </c>
      <c r="B71" s="3" t="s">
        <v>5</v>
      </c>
      <c r="C71" s="25" t="s">
        <v>203</v>
      </c>
      <c r="D71" s="11">
        <v>90914.66</v>
      </c>
      <c r="E71" s="11">
        <v>32010</v>
      </c>
    </row>
    <row r="72" spans="1:5" x14ac:dyDescent="0.25">
      <c r="A72" s="33"/>
      <c r="B72" s="3" t="s">
        <v>7</v>
      </c>
      <c r="C72" s="25" t="s">
        <v>204</v>
      </c>
      <c r="D72" s="43">
        <v>0</v>
      </c>
      <c r="E72" s="43">
        <v>0</v>
      </c>
    </row>
    <row r="73" spans="1:5" x14ac:dyDescent="0.25">
      <c r="A73" s="33"/>
      <c r="B73" s="3"/>
      <c r="C73" s="24" t="s">
        <v>205</v>
      </c>
      <c r="D73" s="15">
        <f>+D67</f>
        <v>396123.67</v>
      </c>
      <c r="E73" s="15">
        <f>+E67</f>
        <v>160551.72</v>
      </c>
    </row>
    <row r="74" spans="1:5" x14ac:dyDescent="0.25">
      <c r="A74" s="33">
        <v>25</v>
      </c>
      <c r="B74" s="3"/>
      <c r="C74" s="26" t="s">
        <v>206</v>
      </c>
      <c r="D74" s="20">
        <f>SUM(D75:D78)</f>
        <v>71477.45</v>
      </c>
      <c r="E74" s="20">
        <f>SUM(E75:E78)</f>
        <v>457236.85</v>
      </c>
    </row>
    <row r="75" spans="1:5" x14ac:dyDescent="0.2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 x14ac:dyDescent="0.25">
      <c r="A76" s="33" t="s">
        <v>4</v>
      </c>
      <c r="B76" s="3" t="s">
        <v>2</v>
      </c>
      <c r="C76" s="40" t="s">
        <v>208</v>
      </c>
      <c r="D76" s="11">
        <v>71477.45</v>
      </c>
      <c r="E76" s="11">
        <v>457236.85</v>
      </c>
    </row>
    <row r="77" spans="1:5" x14ac:dyDescent="0.2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 x14ac:dyDescent="0.25">
      <c r="A78" s="33" t="s">
        <v>4</v>
      </c>
      <c r="B78" s="3" t="s">
        <v>5</v>
      </c>
      <c r="C78" s="25" t="s">
        <v>210</v>
      </c>
      <c r="D78" s="43">
        <v>0</v>
      </c>
      <c r="E78" s="43">
        <v>0</v>
      </c>
    </row>
    <row r="79" spans="1:5" x14ac:dyDescent="0.25">
      <c r="A79" s="33"/>
      <c r="B79" s="3"/>
      <c r="C79" s="24" t="s">
        <v>211</v>
      </c>
      <c r="D79" s="15">
        <f>+D74</f>
        <v>71477.45</v>
      </c>
      <c r="E79" s="15">
        <f>+E74</f>
        <v>457236.85</v>
      </c>
    </row>
    <row r="80" spans="1:5" ht="9.75" customHeight="1" x14ac:dyDescent="0.25">
      <c r="A80" s="33"/>
      <c r="B80" s="3"/>
      <c r="C80" s="24"/>
      <c r="D80" s="13"/>
      <c r="E80" s="13"/>
    </row>
    <row r="81" spans="1:5" x14ac:dyDescent="0.25">
      <c r="A81" s="33"/>
      <c r="B81" s="3"/>
      <c r="C81" s="24" t="s">
        <v>212</v>
      </c>
      <c r="D81" s="15">
        <f>+D73-D79</f>
        <v>324646.21999999997</v>
      </c>
      <c r="E81" s="15">
        <f>+E73-E79</f>
        <v>-296685.13</v>
      </c>
    </row>
    <row r="82" spans="1:5" x14ac:dyDescent="0.25">
      <c r="A82" s="33"/>
      <c r="B82" s="3"/>
      <c r="C82" s="24" t="s">
        <v>213</v>
      </c>
      <c r="D82" s="13">
        <f>+D44+D60+D65+D81</f>
        <v>419736.32000000001</v>
      </c>
      <c r="E82" s="13">
        <f>+E44+E60+E65+E81</f>
        <v>-702304.14</v>
      </c>
    </row>
    <row r="83" spans="1:5" x14ac:dyDescent="0.25">
      <c r="A83" s="33"/>
      <c r="B83" s="3"/>
      <c r="C83" s="24"/>
      <c r="D83" s="14"/>
      <c r="E83" s="14"/>
    </row>
    <row r="84" spans="1:5" ht="18.75" customHeight="1" x14ac:dyDescent="0.25">
      <c r="A84" s="33">
        <v>26</v>
      </c>
      <c r="B84" s="3"/>
      <c r="C84" s="41" t="s">
        <v>239</v>
      </c>
      <c r="D84" s="43">
        <v>42014.07</v>
      </c>
      <c r="E84" s="43">
        <v>45756.5</v>
      </c>
    </row>
    <row r="85" spans="1:5" x14ac:dyDescent="0.25">
      <c r="A85" s="32">
        <v>27</v>
      </c>
      <c r="B85" s="7"/>
      <c r="C85" s="42" t="s">
        <v>214</v>
      </c>
      <c r="D85" s="15">
        <f>+D82-D84</f>
        <v>377722.25</v>
      </c>
      <c r="E85" s="15">
        <f>+E82-E84</f>
        <v>-748060.64</v>
      </c>
    </row>
    <row r="86" spans="1:5" x14ac:dyDescent="0.2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70" zoomScaleNormal="70" zoomScaleSheetLayoutView="40" workbookViewId="0">
      <pane xSplit="2" ySplit="7" topLeftCell="K8" activePane="bottomRight" state="frozen"/>
      <selection activeCell="A3" sqref="A3:E3"/>
      <selection pane="topRight" activeCell="A3" sqref="A3:E3"/>
      <selection pane="bottomLeft" activeCell="A3" sqref="A3:E3"/>
      <selection pane="bottomRight" activeCell="S12" sqref="S12"/>
    </sheetView>
  </sheetViews>
  <sheetFormatPr defaultColWidth="7.5703125" defaultRowHeight="12.75" x14ac:dyDescent="0.2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 x14ac:dyDescent="0.2">
      <c r="A1" s="184" t="s">
        <v>297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  <c r="S1" s="169" t="s">
        <v>297</v>
      </c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1"/>
    </row>
    <row r="2" spans="1:32" s="4" customFormat="1" ht="20.25" customHeight="1" x14ac:dyDescent="0.2">
      <c r="A2" s="5"/>
      <c r="B2" s="97"/>
      <c r="H2" s="45"/>
      <c r="S2" s="5"/>
      <c r="T2" s="97"/>
    </row>
    <row r="3" spans="1:32" s="4" customFormat="1" ht="29.25" customHeight="1" x14ac:dyDescent="0.45">
      <c r="A3" s="172" t="s">
        <v>223</v>
      </c>
      <c r="B3" s="172"/>
      <c r="C3" s="172"/>
      <c r="D3" s="172"/>
      <c r="E3" s="172"/>
      <c r="F3" s="172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2" t="s">
        <v>223</v>
      </c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 ht="21" customHeight="1" thickBot="1" x14ac:dyDescent="0.25">
      <c r="B4" s="46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T4" s="4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1:32" s="147" customFormat="1" ht="56.25" customHeight="1" thickBot="1" x14ac:dyDescent="0.25">
      <c r="A5" s="163" t="s">
        <v>224</v>
      </c>
      <c r="B5" s="164"/>
      <c r="C5" s="187" t="s">
        <v>225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9"/>
      <c r="S5" s="163" t="s">
        <v>224</v>
      </c>
      <c r="T5" s="164"/>
      <c r="U5" s="174" t="s">
        <v>226</v>
      </c>
      <c r="V5" s="190"/>
      <c r="W5" s="174" t="s">
        <v>227</v>
      </c>
      <c r="X5" s="190"/>
      <c r="Y5" s="174" t="s">
        <v>228</v>
      </c>
      <c r="Z5" s="191"/>
      <c r="AA5" s="191"/>
      <c r="AB5" s="191"/>
      <c r="AC5" s="190"/>
      <c r="AD5" s="174" t="s">
        <v>229</v>
      </c>
      <c r="AE5" s="175"/>
      <c r="AF5" s="176" t="s">
        <v>230</v>
      </c>
    </row>
    <row r="6" spans="1:32" ht="53.25" customHeight="1" thickBot="1" x14ac:dyDescent="0.25">
      <c r="A6" s="165"/>
      <c r="B6" s="166"/>
      <c r="C6" s="192" t="s">
        <v>231</v>
      </c>
      <c r="D6" s="193"/>
      <c r="E6" s="194" t="s">
        <v>232</v>
      </c>
      <c r="F6" s="192"/>
      <c r="G6" s="192"/>
      <c r="H6" s="195"/>
      <c r="I6" s="91" t="s">
        <v>233</v>
      </c>
      <c r="J6" s="93" t="s">
        <v>170</v>
      </c>
      <c r="K6" s="181" t="s">
        <v>171</v>
      </c>
      <c r="L6" s="196"/>
      <c r="M6" s="196"/>
      <c r="N6" s="175"/>
      <c r="O6" s="181" t="s">
        <v>234</v>
      </c>
      <c r="P6" s="175"/>
      <c r="Q6" s="94" t="s">
        <v>179</v>
      </c>
      <c r="R6" s="179" t="s">
        <v>235</v>
      </c>
      <c r="S6" s="165"/>
      <c r="T6" s="166"/>
      <c r="U6" s="92" t="s">
        <v>189</v>
      </c>
      <c r="V6" s="179" t="s">
        <v>236</v>
      </c>
      <c r="W6" s="91" t="s">
        <v>197</v>
      </c>
      <c r="X6" s="179" t="s">
        <v>237</v>
      </c>
      <c r="Y6" s="181" t="s">
        <v>206</v>
      </c>
      <c r="Z6" s="182"/>
      <c r="AA6" s="182"/>
      <c r="AB6" s="183"/>
      <c r="AC6" s="179" t="s">
        <v>238</v>
      </c>
      <c r="AD6" s="92" t="s">
        <v>239</v>
      </c>
      <c r="AE6" s="179" t="s">
        <v>240</v>
      </c>
      <c r="AF6" s="177"/>
    </row>
    <row r="7" spans="1:32" s="148" customFormat="1" ht="183" customHeight="1" thickBot="1" x14ac:dyDescent="0.3">
      <c r="A7" s="167"/>
      <c r="B7" s="168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80"/>
      <c r="S7" s="167"/>
      <c r="T7" s="168"/>
      <c r="U7" s="51" t="s">
        <v>190</v>
      </c>
      <c r="V7" s="180"/>
      <c r="W7" s="54" t="s">
        <v>197</v>
      </c>
      <c r="X7" s="180"/>
      <c r="Y7" s="49" t="s">
        <v>208</v>
      </c>
      <c r="Z7" s="50" t="s">
        <v>209</v>
      </c>
      <c r="AA7" s="50" t="s">
        <v>207</v>
      </c>
      <c r="AB7" s="48" t="s">
        <v>248</v>
      </c>
      <c r="AC7" s="180"/>
      <c r="AD7" s="51" t="s">
        <v>239</v>
      </c>
      <c r="AE7" s="180"/>
      <c r="AF7" s="178"/>
    </row>
    <row r="8" spans="1:32" ht="21" customHeight="1" x14ac:dyDescent="0.3">
      <c r="A8" s="55" t="s">
        <v>249</v>
      </c>
      <c r="B8" s="56" t="s">
        <v>250</v>
      </c>
      <c r="C8" s="57">
        <v>30368.240000000002</v>
      </c>
      <c r="D8" s="58"/>
      <c r="E8" s="59">
        <v>168951.26</v>
      </c>
      <c r="F8" s="59">
        <v>56132.959999999999</v>
      </c>
      <c r="G8" s="59"/>
      <c r="H8" s="60"/>
      <c r="I8" s="61">
        <v>60916.09</v>
      </c>
      <c r="J8" s="62">
        <v>373929</v>
      </c>
      <c r="K8" s="61">
        <v>11667.19</v>
      </c>
      <c r="L8" s="59">
        <v>33945.300000000003</v>
      </c>
      <c r="M8" s="59"/>
      <c r="N8" s="58"/>
      <c r="O8" s="61"/>
      <c r="P8" s="58"/>
      <c r="Q8" s="62">
        <v>38631.07</v>
      </c>
      <c r="R8" s="63">
        <f t="shared" ref="R8:R30" si="0">+SUM(C8:Q8)</f>
        <v>774541.11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63353.19</v>
      </c>
      <c r="Z8" s="64"/>
      <c r="AA8" s="64"/>
      <c r="AB8" s="64"/>
      <c r="AC8" s="63">
        <f t="shared" ref="AC8:AC30" si="3">+SUM(Y8:AB8)</f>
        <v>63353.19</v>
      </c>
      <c r="AD8" s="64">
        <v>29780.16</v>
      </c>
      <c r="AE8" s="63">
        <f t="shared" ref="AE8:AE30" si="4">+AD8</f>
        <v>29780.16</v>
      </c>
      <c r="AF8" s="63">
        <f t="shared" ref="AF8:AF30" si="5">+AE8+AC8+X8+V8+R8</f>
        <v>867674.46</v>
      </c>
    </row>
    <row r="9" spans="1:32" ht="21" customHeight="1" x14ac:dyDescent="0.3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 x14ac:dyDescent="0.3">
      <c r="A10" s="65" t="s">
        <v>253</v>
      </c>
      <c r="B10" s="75" t="s">
        <v>254</v>
      </c>
      <c r="C10" s="67"/>
      <c r="D10" s="68"/>
      <c r="E10" s="67">
        <v>385.96</v>
      </c>
      <c r="F10" s="69"/>
      <c r="G10" s="69"/>
      <c r="H10" s="70"/>
      <c r="I10" s="67"/>
      <c r="J10" s="71">
        <v>94647.07</v>
      </c>
      <c r="K10" s="67"/>
      <c r="L10" s="69">
        <v>9443.81</v>
      </c>
      <c r="M10" s="69"/>
      <c r="N10" s="68"/>
      <c r="O10" s="67"/>
      <c r="P10" s="68"/>
      <c r="Q10" s="71"/>
      <c r="R10" s="72">
        <f t="shared" si="0"/>
        <v>104476.84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>
        <v>5900</v>
      </c>
      <c r="AE10" s="74">
        <f t="shared" si="4"/>
        <v>5900</v>
      </c>
      <c r="AF10" s="72">
        <f t="shared" si="5"/>
        <v>110376.84</v>
      </c>
    </row>
    <row r="11" spans="1:32" ht="21" customHeight="1" x14ac:dyDescent="0.3">
      <c r="A11" s="65" t="s">
        <v>255</v>
      </c>
      <c r="B11" s="75" t="s">
        <v>256</v>
      </c>
      <c r="C11" s="67">
        <v>10461.73</v>
      </c>
      <c r="D11" s="68"/>
      <c r="E11" s="67">
        <v>247438</v>
      </c>
      <c r="F11" s="69">
        <v>53002.82</v>
      </c>
      <c r="G11" s="69"/>
      <c r="H11" s="70"/>
      <c r="I11" s="67"/>
      <c r="J11" s="71"/>
      <c r="K11" s="67"/>
      <c r="L11" s="69">
        <v>39786.94</v>
      </c>
      <c r="M11" s="69"/>
      <c r="N11" s="68"/>
      <c r="O11" s="67"/>
      <c r="P11" s="68"/>
      <c r="Q11" s="71"/>
      <c r="R11" s="72">
        <f t="shared" si="0"/>
        <v>350689.49</v>
      </c>
      <c r="S11" s="65" t="s">
        <v>255</v>
      </c>
      <c r="T11" s="75" t="s">
        <v>256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350689.49</v>
      </c>
    </row>
    <row r="12" spans="1:32" ht="21" customHeight="1" x14ac:dyDescent="0.3">
      <c r="A12" s="65" t="s">
        <v>257</v>
      </c>
      <c r="B12" s="75" t="s">
        <v>258</v>
      </c>
      <c r="C12" s="67">
        <v>1914.01</v>
      </c>
      <c r="D12" s="68"/>
      <c r="E12" s="67">
        <v>15137.32</v>
      </c>
      <c r="F12" s="69">
        <v>12420.6</v>
      </c>
      <c r="G12" s="69"/>
      <c r="H12" s="70"/>
      <c r="I12" s="67"/>
      <c r="J12" s="71"/>
      <c r="K12" s="67"/>
      <c r="L12" s="69">
        <v>146.19</v>
      </c>
      <c r="M12" s="69"/>
      <c r="N12" s="68"/>
      <c r="O12" s="67"/>
      <c r="P12" s="68"/>
      <c r="Q12" s="71"/>
      <c r="R12" s="72">
        <f t="shared" si="0"/>
        <v>29618.12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29618.12</v>
      </c>
    </row>
    <row r="13" spans="1:32" ht="21" customHeight="1" x14ac:dyDescent="0.3">
      <c r="A13" s="65" t="s">
        <v>259</v>
      </c>
      <c r="B13" s="75" t="s">
        <v>260</v>
      </c>
      <c r="C13" s="67"/>
      <c r="D13" s="68"/>
      <c r="E13" s="67">
        <v>17273.45</v>
      </c>
      <c r="F13" s="69">
        <v>6800</v>
      </c>
      <c r="G13" s="69"/>
      <c r="H13" s="70"/>
      <c r="I13" s="67"/>
      <c r="J13" s="71"/>
      <c r="K13" s="67"/>
      <c r="L13" s="69">
        <v>39029.35</v>
      </c>
      <c r="M13" s="69"/>
      <c r="N13" s="68"/>
      <c r="O13" s="67"/>
      <c r="P13" s="68"/>
      <c r="Q13" s="71"/>
      <c r="R13" s="72">
        <f t="shared" si="0"/>
        <v>63102.8</v>
      </c>
      <c r="S13" s="65" t="s">
        <v>259</v>
      </c>
      <c r="T13" s="75" t="s">
        <v>260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63102.8</v>
      </c>
    </row>
    <row r="14" spans="1:32" ht="21" customHeight="1" x14ac:dyDescent="0.3">
      <c r="A14" s="65" t="s">
        <v>261</v>
      </c>
      <c r="B14" s="75" t="s">
        <v>262</v>
      </c>
      <c r="C14" s="67"/>
      <c r="D14" s="68"/>
      <c r="E14" s="67"/>
      <c r="F14" s="69">
        <v>1000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1000</v>
      </c>
      <c r="S14" s="65" t="s">
        <v>261</v>
      </c>
      <c r="T14" s="75" t="s">
        <v>262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1000</v>
      </c>
    </row>
    <row r="15" spans="1:32" ht="21" customHeight="1" x14ac:dyDescent="0.3">
      <c r="A15" s="65" t="s">
        <v>263</v>
      </c>
      <c r="B15" s="75" t="s">
        <v>264</v>
      </c>
      <c r="C15" s="67"/>
      <c r="D15" s="68"/>
      <c r="E15" s="67"/>
      <c r="F15" s="69"/>
      <c r="G15" s="69"/>
      <c r="H15" s="70"/>
      <c r="I15" s="67"/>
      <c r="J15" s="71"/>
      <c r="K15" s="67"/>
      <c r="L15" s="69">
        <v>673.82</v>
      </c>
      <c r="M15" s="69"/>
      <c r="N15" s="68"/>
      <c r="O15" s="67"/>
      <c r="P15" s="68"/>
      <c r="Q15" s="71"/>
      <c r="R15" s="72">
        <f t="shared" si="0"/>
        <v>673.82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673.82</v>
      </c>
    </row>
    <row r="16" spans="1:32" ht="21" customHeight="1" x14ac:dyDescent="0.3">
      <c r="A16" s="65" t="s">
        <v>265</v>
      </c>
      <c r="B16" s="75" t="s">
        <v>266</v>
      </c>
      <c r="C16" s="67">
        <v>1200</v>
      </c>
      <c r="D16" s="68"/>
      <c r="E16" s="67">
        <v>595306.48</v>
      </c>
      <c r="F16" s="69">
        <v>152907.78</v>
      </c>
      <c r="G16" s="69"/>
      <c r="H16" s="70"/>
      <c r="I16" s="67"/>
      <c r="J16" s="71">
        <v>48569.32</v>
      </c>
      <c r="K16" s="67"/>
      <c r="L16" s="69">
        <v>18569.84</v>
      </c>
      <c r="M16" s="69"/>
      <c r="N16" s="68"/>
      <c r="O16" s="67"/>
      <c r="P16" s="68"/>
      <c r="Q16" s="71"/>
      <c r="R16" s="72">
        <f t="shared" si="0"/>
        <v>816553.42</v>
      </c>
      <c r="S16" s="65" t="s">
        <v>265</v>
      </c>
      <c r="T16" s="75" t="s">
        <v>266</v>
      </c>
      <c r="U16" s="73"/>
      <c r="V16" s="72">
        <f t="shared" si="1"/>
        <v>0</v>
      </c>
      <c r="W16" s="73"/>
      <c r="X16" s="74">
        <f t="shared" si="2"/>
        <v>0</v>
      </c>
      <c r="Y16" s="73">
        <v>700</v>
      </c>
      <c r="Z16" s="73"/>
      <c r="AA16" s="73"/>
      <c r="AB16" s="73"/>
      <c r="AC16" s="74">
        <f t="shared" si="3"/>
        <v>700</v>
      </c>
      <c r="AD16" s="73"/>
      <c r="AE16" s="74">
        <f t="shared" si="4"/>
        <v>0</v>
      </c>
      <c r="AF16" s="72">
        <f t="shared" si="5"/>
        <v>817253.42</v>
      </c>
    </row>
    <row r="17" spans="1:32" ht="21" customHeight="1" x14ac:dyDescent="0.3">
      <c r="A17" s="65" t="s">
        <v>267</v>
      </c>
      <c r="B17" s="75" t="s">
        <v>268</v>
      </c>
      <c r="C17" s="67"/>
      <c r="D17" s="68"/>
      <c r="E17" s="67">
        <v>155545.54</v>
      </c>
      <c r="F17" s="69">
        <v>6702.42</v>
      </c>
      <c r="G17" s="69"/>
      <c r="H17" s="70"/>
      <c r="I17" s="67"/>
      <c r="J17" s="71"/>
      <c r="K17" s="67"/>
      <c r="L17" s="69">
        <v>149648.31</v>
      </c>
      <c r="M17" s="69"/>
      <c r="N17" s="68"/>
      <c r="O17" s="67"/>
      <c r="P17" s="68"/>
      <c r="Q17" s="71"/>
      <c r="R17" s="72">
        <f t="shared" si="0"/>
        <v>311896.27</v>
      </c>
      <c r="S17" s="65" t="s">
        <v>267</v>
      </c>
      <c r="T17" s="75" t="s">
        <v>268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/>
      <c r="AE17" s="74">
        <f t="shared" si="4"/>
        <v>0</v>
      </c>
      <c r="AF17" s="72">
        <f t="shared" si="5"/>
        <v>311896.27</v>
      </c>
    </row>
    <row r="18" spans="1:32" ht="21" customHeight="1" x14ac:dyDescent="0.3">
      <c r="A18" s="65" t="s">
        <v>269</v>
      </c>
      <c r="B18" s="75" t="s">
        <v>270</v>
      </c>
      <c r="C18" s="67"/>
      <c r="D18" s="68"/>
      <c r="E18" s="67"/>
      <c r="F18" s="69">
        <v>1498.18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1498.18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1498.18</v>
      </c>
    </row>
    <row r="19" spans="1:32" ht="21" customHeight="1" x14ac:dyDescent="0.3">
      <c r="A19" s="65" t="s">
        <v>271</v>
      </c>
      <c r="B19" s="75" t="s">
        <v>272</v>
      </c>
      <c r="C19" s="67"/>
      <c r="D19" s="68"/>
      <c r="E19" s="67">
        <v>29563.119999999999</v>
      </c>
      <c r="F19" s="69">
        <v>217576.14</v>
      </c>
      <c r="G19" s="69"/>
      <c r="H19" s="70"/>
      <c r="I19" s="73"/>
      <c r="J19" s="71">
        <v>119282.05</v>
      </c>
      <c r="K19" s="67"/>
      <c r="L19" s="69">
        <v>11564.39</v>
      </c>
      <c r="M19" s="69"/>
      <c r="N19" s="68"/>
      <c r="O19" s="67"/>
      <c r="P19" s="68"/>
      <c r="Q19" s="71"/>
      <c r="R19" s="72">
        <f t="shared" si="0"/>
        <v>377985.7</v>
      </c>
      <c r="S19" s="65" t="s">
        <v>271</v>
      </c>
      <c r="T19" s="75" t="s">
        <v>272</v>
      </c>
      <c r="U19" s="73"/>
      <c r="V19" s="72">
        <f t="shared" si="1"/>
        <v>0</v>
      </c>
      <c r="W19" s="73"/>
      <c r="X19" s="74">
        <f t="shared" si="2"/>
        <v>0</v>
      </c>
      <c r="Y19" s="73">
        <v>7424.26</v>
      </c>
      <c r="Z19" s="73"/>
      <c r="AA19" s="73"/>
      <c r="AB19" s="73"/>
      <c r="AC19" s="74">
        <f t="shared" si="3"/>
        <v>7424.26</v>
      </c>
      <c r="AD19" s="73">
        <v>6333.91</v>
      </c>
      <c r="AE19" s="74">
        <f t="shared" si="4"/>
        <v>6333.91</v>
      </c>
      <c r="AF19" s="72">
        <f t="shared" si="5"/>
        <v>391743.87</v>
      </c>
    </row>
    <row r="20" spans="1:32" ht="21" customHeight="1" x14ac:dyDescent="0.3">
      <c r="A20" s="65" t="s">
        <v>273</v>
      </c>
      <c r="B20" s="76" t="s">
        <v>274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 x14ac:dyDescent="0.3">
      <c r="A21" s="65" t="s">
        <v>275</v>
      </c>
      <c r="B21" s="76" t="s">
        <v>276</v>
      </c>
      <c r="C21" s="67"/>
      <c r="D21" s="68"/>
      <c r="E21" s="67">
        <v>1000</v>
      </c>
      <c r="F21" s="69"/>
      <c r="G21" s="69"/>
      <c r="H21" s="70"/>
      <c r="I21" s="73"/>
      <c r="J21" s="71"/>
      <c r="K21" s="67"/>
      <c r="L21" s="69">
        <v>1278.6199999999999</v>
      </c>
      <c r="M21" s="69"/>
      <c r="N21" s="68"/>
      <c r="O21" s="67"/>
      <c r="P21" s="68"/>
      <c r="Q21" s="71"/>
      <c r="R21" s="72">
        <f t="shared" si="0"/>
        <v>2278.62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2278.62</v>
      </c>
    </row>
    <row r="22" spans="1:32" ht="21" customHeight="1" x14ac:dyDescent="0.3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 x14ac:dyDescent="0.3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>
        <v>12067.55</v>
      </c>
      <c r="M23" s="69"/>
      <c r="N23" s="68"/>
      <c r="O23" s="67"/>
      <c r="P23" s="68"/>
      <c r="Q23" s="71"/>
      <c r="R23" s="72">
        <f t="shared" si="0"/>
        <v>12067.55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12067.55</v>
      </c>
    </row>
    <row r="24" spans="1:32" ht="21" customHeight="1" x14ac:dyDescent="0.3">
      <c r="A24" s="65" t="s">
        <v>281</v>
      </c>
      <c r="B24" s="76" t="s">
        <v>282</v>
      </c>
      <c r="C24" s="67"/>
      <c r="D24" s="68"/>
      <c r="E24" s="67"/>
      <c r="F24" s="69"/>
      <c r="G24" s="69"/>
      <c r="H24" s="70"/>
      <c r="I24" s="73"/>
      <c r="J24" s="71"/>
      <c r="K24" s="67"/>
      <c r="L24" s="69"/>
      <c r="M24" s="69"/>
      <c r="N24" s="68"/>
      <c r="O24" s="67"/>
      <c r="P24" s="68"/>
      <c r="Q24" s="71"/>
      <c r="R24" s="72">
        <f t="shared" si="0"/>
        <v>0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0</v>
      </c>
    </row>
    <row r="25" spans="1:32" ht="21" customHeight="1" x14ac:dyDescent="0.3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 x14ac:dyDescent="0.3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 x14ac:dyDescent="0.3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20533.82</v>
      </c>
      <c r="O27" s="67"/>
      <c r="P27" s="67">
        <v>30</v>
      </c>
      <c r="Q27" s="71"/>
      <c r="R27" s="72">
        <f t="shared" si="0"/>
        <v>20563.82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20563.82</v>
      </c>
    </row>
    <row r="28" spans="1:32" ht="21" customHeight="1" x14ac:dyDescent="0.3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>
        <v>101212.61</v>
      </c>
      <c r="V28" s="72">
        <f t="shared" si="1"/>
        <v>101212.61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101212.61</v>
      </c>
    </row>
    <row r="29" spans="1:32" ht="21" customHeight="1" x14ac:dyDescent="0.3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 x14ac:dyDescent="0.35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 x14ac:dyDescent="0.35">
      <c r="A31" s="88"/>
      <c r="B31" s="89" t="s">
        <v>295</v>
      </c>
      <c r="C31" s="86">
        <f t="shared" ref="C31:Q31" si="6">SUM(C8:C30)</f>
        <v>43943.98</v>
      </c>
      <c r="D31" s="86">
        <f t="shared" si="6"/>
        <v>0</v>
      </c>
      <c r="E31" s="86">
        <f t="shared" si="6"/>
        <v>1230601.1299999999</v>
      </c>
      <c r="F31" s="86">
        <f t="shared" si="6"/>
        <v>508040.9</v>
      </c>
      <c r="G31" s="86">
        <f t="shared" si="6"/>
        <v>0</v>
      </c>
      <c r="H31" s="86">
        <f t="shared" si="6"/>
        <v>0</v>
      </c>
      <c r="I31" s="86">
        <f t="shared" si="6"/>
        <v>60916.09</v>
      </c>
      <c r="J31" s="86">
        <f t="shared" si="6"/>
        <v>636427.43999999994</v>
      </c>
      <c r="K31" s="86">
        <f t="shared" si="6"/>
        <v>11667.19</v>
      </c>
      <c r="L31" s="86">
        <f t="shared" si="6"/>
        <v>316154.12</v>
      </c>
      <c r="M31" s="86">
        <f t="shared" si="6"/>
        <v>0</v>
      </c>
      <c r="N31" s="86">
        <f t="shared" si="6"/>
        <v>20533.82</v>
      </c>
      <c r="O31" s="86">
        <f t="shared" si="6"/>
        <v>0</v>
      </c>
      <c r="P31" s="86">
        <f t="shared" si="6"/>
        <v>30</v>
      </c>
      <c r="Q31" s="86">
        <f t="shared" si="6"/>
        <v>38631.07</v>
      </c>
      <c r="R31" s="86">
        <f t="shared" ref="R31:AF31" si="7">SUM(R8:R30)</f>
        <v>2866945.74</v>
      </c>
      <c r="S31" s="88"/>
      <c r="T31" s="89" t="s">
        <v>295</v>
      </c>
      <c r="U31" s="86">
        <f t="shared" si="7"/>
        <v>101212.61</v>
      </c>
      <c r="V31" s="86">
        <f t="shared" si="7"/>
        <v>101212.61</v>
      </c>
      <c r="W31" s="86">
        <f t="shared" si="7"/>
        <v>0</v>
      </c>
      <c r="X31" s="86">
        <f t="shared" si="7"/>
        <v>0</v>
      </c>
      <c r="Y31" s="86">
        <f t="shared" si="7"/>
        <v>71477.45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71477.45</v>
      </c>
      <c r="AD31" s="86">
        <f t="shared" si="7"/>
        <v>42014.07</v>
      </c>
      <c r="AE31" s="86">
        <f t="shared" si="7"/>
        <v>42014.07</v>
      </c>
      <c r="AF31" s="86">
        <f t="shared" si="7"/>
        <v>3081649.87</v>
      </c>
    </row>
  </sheetData>
  <sheetProtection sheet="1" objects="1" scenarios="1"/>
  <mergeCells count="24"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  <mergeCell ref="S5:T7"/>
    <mergeCell ref="S1:AF1"/>
    <mergeCell ref="S3:AF3"/>
    <mergeCell ref="AD5:AE5"/>
    <mergeCell ref="AF5:AF7"/>
    <mergeCell ref="V6:V7"/>
    <mergeCell ref="X6:X7"/>
    <mergeCell ref="Y6:AB6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Luciano Bianchi</cp:lastModifiedBy>
  <cp:lastPrinted>2018-03-21T17:46:53Z</cp:lastPrinted>
  <dcterms:created xsi:type="dcterms:W3CDTF">2013-05-06T10:20:21Z</dcterms:created>
  <dcterms:modified xsi:type="dcterms:W3CDTF">2019-04-23T07:26:51Z</dcterms:modified>
</cp:coreProperties>
</file>